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295" windowHeight="8790" activeTab="0"/>
  </bookViews>
  <sheets>
    <sheet name="species basics" sheetId="1" r:id="rId1"/>
    <sheet name="landscape" sheetId="2" r:id="rId2"/>
  </sheets>
  <definedNames/>
  <calcPr fullCalcOnLoad="1"/>
</workbook>
</file>

<file path=xl/sharedStrings.xml><?xml version="1.0" encoding="utf-8"?>
<sst xmlns="http://schemas.openxmlformats.org/spreadsheetml/2006/main" count="46" uniqueCount="21">
  <si>
    <t>wetland restoration in a reserve</t>
  </si>
  <si>
    <t>species 1</t>
  </si>
  <si>
    <t>species 2</t>
  </si>
  <si>
    <t>d</t>
  </si>
  <si>
    <t>proportion</t>
  </si>
  <si>
    <t>z</t>
  </si>
  <si>
    <t>density</t>
  </si>
  <si>
    <t>species 1 in habitat 1</t>
  </si>
  <si>
    <t>species 2 in habitat 2</t>
  </si>
  <si>
    <t>number</t>
  </si>
  <si>
    <t>habitat 2</t>
  </si>
  <si>
    <t>habitat 1</t>
  </si>
  <si>
    <t>5 x 5 reserve</t>
  </si>
  <si>
    <t>minimum patch size</t>
  </si>
  <si>
    <t>design 1</t>
  </si>
  <si>
    <t>design 2</t>
  </si>
  <si>
    <t>design 3</t>
  </si>
  <si>
    <t>design 4</t>
  </si>
  <si>
    <t>habitat 1-- old field</t>
  </si>
  <si>
    <t>habitat 2-- restored wetlands</t>
  </si>
  <si>
    <t>total 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</si>
</sst>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.75"/>
      <name val="Arial"/>
      <family val="0"/>
    </font>
    <font>
      <sz val="12"/>
      <name val="Arial"/>
      <family val="0"/>
    </font>
    <font>
      <b/>
      <sz val="9.75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CCFFFF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sp 1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'species basics'!$B$15:$B$25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'species basics'!$D$15:$D$25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yVal>
          <c:smooth val="0"/>
        </c:ser>
        <c:ser>
          <c:idx val="1"/>
          <c:order val="1"/>
          <c:tx>
            <c:v>sp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'species basics'!$B$15:$B$25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'species basics'!$E$15:$E$25</c:f>
              <c:numCache>
                <c:ptCount val="11"/>
                <c:pt idx="0">
                  <c:v>5</c:v>
                </c:pt>
                <c:pt idx="1">
                  <c:v>1.7433922005000007</c:v>
                </c:pt>
                <c:pt idx="2">
                  <c:v>0.5368709120000006</c:v>
                </c:pt>
                <c:pt idx="3">
                  <c:v>0.1412376244999999</c:v>
                </c:pt>
                <c:pt idx="4">
                  <c:v>0.030233087999999995</c:v>
                </c:pt>
                <c:pt idx="5">
                  <c:v>0.0048828125</c:v>
                </c:pt>
                <c:pt idx="6">
                  <c:v>0.0005242880000000006</c:v>
                </c:pt>
                <c:pt idx="7">
                  <c:v>2.9524499999999995E-05</c:v>
                </c:pt>
                <c:pt idx="8">
                  <c:v>5.120000000000006E-07</c:v>
                </c:pt>
                <c:pt idx="9">
                  <c:v>5.000000000000005E-10</c:v>
                </c:pt>
                <c:pt idx="10">
                  <c:v>0</c:v>
                </c:pt>
              </c:numCache>
            </c:numRef>
          </c:yVal>
          <c:smooth val="0"/>
        </c:ser>
        <c:axId val="62433214"/>
        <c:axId val="25028015"/>
      </c:scatterChart>
      <c:valAx>
        <c:axId val="6243321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proportion of habitat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028015"/>
        <c:crosses val="autoZero"/>
        <c:crossBetween val="midCat"/>
        <c:dispUnits/>
      </c:valAx>
      <c:valAx>
        <c:axId val="2502801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density (individuals per 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433214"/>
        <c:crosses val="autoZero"/>
        <c:crossBetween val="midCat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1"/>
          <c:order val="0"/>
          <c:tx>
            <c:v>sp 1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'species basics'!$B$30:$B$55</c:f>
              <c:numCache>
                <c:ptCount val="26"/>
                <c:pt idx="0">
                  <c:v>0</c:v>
                </c:pt>
                <c:pt idx="1">
                  <c:v>0.04</c:v>
                </c:pt>
                <c:pt idx="2">
                  <c:v>0.08</c:v>
                </c:pt>
                <c:pt idx="3">
                  <c:v>0.12</c:v>
                </c:pt>
                <c:pt idx="4">
                  <c:v>0.16</c:v>
                </c:pt>
                <c:pt idx="5">
                  <c:v>0.2</c:v>
                </c:pt>
                <c:pt idx="6">
                  <c:v>0.24</c:v>
                </c:pt>
                <c:pt idx="7">
                  <c:v>0.28</c:v>
                </c:pt>
                <c:pt idx="8">
                  <c:v>0.32</c:v>
                </c:pt>
                <c:pt idx="9">
                  <c:v>0.36</c:v>
                </c:pt>
                <c:pt idx="10">
                  <c:v>0.4</c:v>
                </c:pt>
                <c:pt idx="11">
                  <c:v>0.44</c:v>
                </c:pt>
                <c:pt idx="12">
                  <c:v>0.48</c:v>
                </c:pt>
                <c:pt idx="13">
                  <c:v>0.52</c:v>
                </c:pt>
                <c:pt idx="14">
                  <c:v>0.56</c:v>
                </c:pt>
                <c:pt idx="15">
                  <c:v>0.6</c:v>
                </c:pt>
                <c:pt idx="16">
                  <c:v>0.64</c:v>
                </c:pt>
                <c:pt idx="17">
                  <c:v>0.68</c:v>
                </c:pt>
                <c:pt idx="18">
                  <c:v>0.72</c:v>
                </c:pt>
                <c:pt idx="19">
                  <c:v>0.76</c:v>
                </c:pt>
                <c:pt idx="20">
                  <c:v>0.8</c:v>
                </c:pt>
                <c:pt idx="21">
                  <c:v>0.84</c:v>
                </c:pt>
                <c:pt idx="22">
                  <c:v>0.88</c:v>
                </c:pt>
                <c:pt idx="23">
                  <c:v>0.92</c:v>
                </c:pt>
                <c:pt idx="24">
                  <c:v>0.96</c:v>
                </c:pt>
                <c:pt idx="25">
                  <c:v>1</c:v>
                </c:pt>
              </c:numCache>
            </c:numRef>
          </c:xVal>
          <c:yVal>
            <c:numRef>
              <c:f>'species basics'!$D$30:$D$55</c:f>
              <c:numCach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44.99999999999999</c:v>
                </c:pt>
                <c:pt idx="10">
                  <c:v>50</c:v>
                </c:pt>
                <c:pt idx="11">
                  <c:v>55.00000000000001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85.00000000000001</c:v>
                </c:pt>
                <c:pt idx="18">
                  <c:v>89.99999999999999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110.00000000000001</c:v>
                </c:pt>
                <c:pt idx="23">
                  <c:v>115.00000000000001</c:v>
                </c:pt>
                <c:pt idx="24">
                  <c:v>120</c:v>
                </c:pt>
                <c:pt idx="25">
                  <c:v>125</c:v>
                </c:pt>
              </c:numCache>
            </c:numRef>
          </c:yVal>
          <c:smooth val="1"/>
        </c:ser>
        <c:ser>
          <c:idx val="2"/>
          <c:order val="1"/>
          <c:tx>
            <c:v>sp 2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'species basics'!$B$30:$B$55</c:f>
              <c:numCache>
                <c:ptCount val="26"/>
                <c:pt idx="0">
                  <c:v>0</c:v>
                </c:pt>
                <c:pt idx="1">
                  <c:v>0.04</c:v>
                </c:pt>
                <c:pt idx="2">
                  <c:v>0.08</c:v>
                </c:pt>
                <c:pt idx="3">
                  <c:v>0.12</c:v>
                </c:pt>
                <c:pt idx="4">
                  <c:v>0.16</c:v>
                </c:pt>
                <c:pt idx="5">
                  <c:v>0.2</c:v>
                </c:pt>
                <c:pt idx="6">
                  <c:v>0.24</c:v>
                </c:pt>
                <c:pt idx="7">
                  <c:v>0.28</c:v>
                </c:pt>
                <c:pt idx="8">
                  <c:v>0.32</c:v>
                </c:pt>
                <c:pt idx="9">
                  <c:v>0.36</c:v>
                </c:pt>
                <c:pt idx="10">
                  <c:v>0.4</c:v>
                </c:pt>
                <c:pt idx="11">
                  <c:v>0.44</c:v>
                </c:pt>
                <c:pt idx="12">
                  <c:v>0.48</c:v>
                </c:pt>
                <c:pt idx="13">
                  <c:v>0.52</c:v>
                </c:pt>
                <c:pt idx="14">
                  <c:v>0.56</c:v>
                </c:pt>
                <c:pt idx="15">
                  <c:v>0.6</c:v>
                </c:pt>
                <c:pt idx="16">
                  <c:v>0.64</c:v>
                </c:pt>
                <c:pt idx="17">
                  <c:v>0.68</c:v>
                </c:pt>
                <c:pt idx="18">
                  <c:v>0.72</c:v>
                </c:pt>
                <c:pt idx="19">
                  <c:v>0.76</c:v>
                </c:pt>
                <c:pt idx="20">
                  <c:v>0.8</c:v>
                </c:pt>
                <c:pt idx="21">
                  <c:v>0.84</c:v>
                </c:pt>
                <c:pt idx="22">
                  <c:v>0.88</c:v>
                </c:pt>
                <c:pt idx="23">
                  <c:v>0.92</c:v>
                </c:pt>
                <c:pt idx="24">
                  <c:v>0.96</c:v>
                </c:pt>
                <c:pt idx="25">
                  <c:v>1</c:v>
                </c:pt>
              </c:numCache>
            </c:numRef>
          </c:xVal>
          <c:yVal>
            <c:numRef>
              <c:f>'species basics'!$E$30:$E$55</c:f>
              <c:numCache>
                <c:ptCount val="26"/>
                <c:pt idx="0">
                  <c:v>125</c:v>
                </c:pt>
                <c:pt idx="1">
                  <c:v>79.77991631898011</c:v>
                </c:pt>
                <c:pt idx="2">
                  <c:v>49.95467223571772</c:v>
                </c:pt>
                <c:pt idx="3">
                  <c:v>30.63510736103423</c:v>
                </c:pt>
                <c:pt idx="4">
                  <c:v>18.364629020427984</c:v>
                </c:pt>
                <c:pt idx="5">
                  <c:v>10.737418240000013</c:v>
                </c:pt>
                <c:pt idx="6">
                  <c:v>6.107444485722943</c:v>
                </c:pt>
                <c:pt idx="7">
                  <c:v>3.3695156183620374</c:v>
                </c:pt>
                <c:pt idx="8">
                  <c:v>1.7968343971336307</c:v>
                </c:pt>
                <c:pt idx="9">
                  <c:v>0.9223372036854777</c:v>
                </c:pt>
                <c:pt idx="10">
                  <c:v>0.45349631999999984</c:v>
                </c:pt>
                <c:pt idx="11">
                  <c:v>0.2123138423672801</c:v>
                </c:pt>
                <c:pt idx="12">
                  <c:v>0.0939608188668871</c:v>
                </c:pt>
                <c:pt idx="13">
                  <c:v>0.03895503726512701</c:v>
                </c:pt>
                <c:pt idx="14">
                  <c:v>0.014958548516129995</c:v>
                </c:pt>
                <c:pt idx="15">
                  <c:v>0.00524287999999986</c:v>
                </c:pt>
                <c:pt idx="16">
                  <c:v>0.001645271298028288</c:v>
                </c:pt>
                <c:pt idx="17">
                  <c:v>0.00045035996273703425</c:v>
                </c:pt>
                <c:pt idx="18">
                  <c:v>0.00010366886834339443</c:v>
                </c:pt>
                <c:pt idx="19">
                  <c:v>1.9021014289611916E-05</c:v>
                </c:pt>
                <c:pt idx="20">
                  <c:v>2.559999999999861E-06</c:v>
                </c:pt>
                <c:pt idx="21">
                  <c:v>2.19902325555185E-07</c:v>
                </c:pt>
                <c:pt idx="22">
                  <c:v>9.287604633599145E-09</c:v>
                </c:pt>
                <c:pt idx="23">
                  <c:v>1.0737418239998531E-10</c:v>
                </c:pt>
                <c:pt idx="24">
                  <c:v>5.24287999999856E-14</c:v>
                </c:pt>
                <c:pt idx="25">
                  <c:v>0</c:v>
                </c:pt>
              </c:numCache>
            </c:numRef>
          </c:yVal>
          <c:smooth val="1"/>
        </c:ser>
        <c:axId val="23925544"/>
        <c:axId val="14003305"/>
      </c:scatterChart>
      <c:valAx>
        <c:axId val="2392554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proportion of habitat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03305"/>
        <c:crosses val="autoZero"/>
        <c:crossBetween val="midCat"/>
        <c:dispUnits/>
        <c:majorUnit val="0.1"/>
      </c:valAx>
      <c:valAx>
        <c:axId val="1400330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in reserve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255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11</xdr:row>
      <xdr:rowOff>0</xdr:rowOff>
    </xdr:from>
    <xdr:to>
      <xdr:col>16</xdr:col>
      <xdr:colOff>76200</xdr:colOff>
      <xdr:row>27</xdr:row>
      <xdr:rowOff>123825</xdr:rowOff>
    </xdr:to>
    <xdr:graphicFrame>
      <xdr:nvGraphicFramePr>
        <xdr:cNvPr id="1" name="Chart 2"/>
        <xdr:cNvGraphicFramePr/>
      </xdr:nvGraphicFramePr>
      <xdr:xfrm>
        <a:off x="3524250" y="1800225"/>
        <a:ext cx="63055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266700</xdr:colOff>
      <xdr:row>29</xdr:row>
      <xdr:rowOff>38100</xdr:rowOff>
    </xdr:from>
    <xdr:to>
      <xdr:col>16</xdr:col>
      <xdr:colOff>400050</xdr:colOff>
      <xdr:row>50</xdr:row>
      <xdr:rowOff>114300</xdr:rowOff>
    </xdr:to>
    <xdr:graphicFrame>
      <xdr:nvGraphicFramePr>
        <xdr:cNvPr id="2" name="Chart 3"/>
        <xdr:cNvGraphicFramePr/>
      </xdr:nvGraphicFramePr>
      <xdr:xfrm>
        <a:off x="3314700" y="4752975"/>
        <a:ext cx="6838950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C18">
      <selection activeCell="E9" sqref="E9"/>
    </sheetView>
  </sheetViews>
  <sheetFormatPr defaultColWidth="9.140625" defaultRowHeight="12.75"/>
  <sheetData>
    <row r="1" ht="12.75">
      <c r="A1" t="s">
        <v>0</v>
      </c>
    </row>
    <row r="3" ht="12.75">
      <c r="B3" t="s">
        <v>18</v>
      </c>
    </row>
    <row r="4" ht="13.5" thickBot="1">
      <c r="B4" t="s">
        <v>19</v>
      </c>
    </row>
    <row r="5" spans="8:12" ht="12.75">
      <c r="H5" s="2"/>
      <c r="I5" s="3"/>
      <c r="J5" s="3"/>
      <c r="K5" s="3"/>
      <c r="L5" s="4"/>
    </row>
    <row r="6" spans="3:12" ht="12.75">
      <c r="C6" s="1"/>
      <c r="D6" s="1" t="s">
        <v>3</v>
      </c>
      <c r="E6" s="1" t="s">
        <v>5</v>
      </c>
      <c r="H6" s="5"/>
      <c r="I6" s="6" t="s">
        <v>12</v>
      </c>
      <c r="J6" s="6"/>
      <c r="K6" s="6"/>
      <c r="L6" s="7"/>
    </row>
    <row r="7" spans="2:12" ht="12.75">
      <c r="B7" t="s">
        <v>7</v>
      </c>
      <c r="D7">
        <v>5</v>
      </c>
      <c r="E7">
        <v>0</v>
      </c>
      <c r="H7" s="5"/>
      <c r="I7" s="6"/>
      <c r="J7" s="6"/>
      <c r="K7" s="6"/>
      <c r="L7" s="7"/>
    </row>
    <row r="8" spans="2:12" ht="12.75">
      <c r="B8" t="s">
        <v>8</v>
      </c>
      <c r="D8">
        <v>5</v>
      </c>
      <c r="E8">
        <v>10</v>
      </c>
      <c r="H8" s="5"/>
      <c r="I8" s="6"/>
      <c r="J8" s="6"/>
      <c r="K8" s="6"/>
      <c r="L8" s="7"/>
    </row>
    <row r="9" spans="8:12" ht="13.5" thickBot="1">
      <c r="H9" s="8"/>
      <c r="I9" s="9"/>
      <c r="J9" s="9"/>
      <c r="K9" s="9"/>
      <c r="L9" s="10"/>
    </row>
    <row r="13" spans="2:4" ht="12.75">
      <c r="B13" t="s">
        <v>4</v>
      </c>
      <c r="D13" t="s">
        <v>6</v>
      </c>
    </row>
    <row r="14" spans="2:5" ht="12.75">
      <c r="B14" s="1" t="s">
        <v>11</v>
      </c>
      <c r="C14" t="s">
        <v>10</v>
      </c>
      <c r="D14" t="s">
        <v>1</v>
      </c>
      <c r="E14" t="s">
        <v>2</v>
      </c>
    </row>
    <row r="15" spans="2:5" ht="12.75">
      <c r="B15">
        <v>0</v>
      </c>
      <c r="C15">
        <v>1</v>
      </c>
      <c r="D15" t="e">
        <f>$D$7*(B15^$E$7)</f>
        <v>#NUM!</v>
      </c>
      <c r="E15">
        <f>$D$8*(C15)^$E$8</f>
        <v>5</v>
      </c>
    </row>
    <row r="16" spans="2:5" ht="12.75">
      <c r="B16">
        <v>0.1</v>
      </c>
      <c r="C16">
        <v>0.9</v>
      </c>
      <c r="D16">
        <f>$D$7*(B16^$E$7)</f>
        <v>5</v>
      </c>
      <c r="E16">
        <f aca="true" t="shared" si="0" ref="E16:E25">$D$8*(C16)^$E$8</f>
        <v>1.7433922005000007</v>
      </c>
    </row>
    <row r="17" spans="2:5" ht="12.75">
      <c r="B17">
        <v>0.2</v>
      </c>
      <c r="C17">
        <v>0.8</v>
      </c>
      <c r="D17">
        <f aca="true" t="shared" si="1" ref="D17:D25">$D$7*(B17^$E$7)</f>
        <v>5</v>
      </c>
      <c r="E17">
        <f t="shared" si="0"/>
        <v>0.5368709120000006</v>
      </c>
    </row>
    <row r="18" spans="2:5" ht="12.75">
      <c r="B18">
        <v>0.3</v>
      </c>
      <c r="C18">
        <v>0.7</v>
      </c>
      <c r="D18">
        <f t="shared" si="1"/>
        <v>5</v>
      </c>
      <c r="E18">
        <f t="shared" si="0"/>
        <v>0.1412376244999999</v>
      </c>
    </row>
    <row r="19" spans="2:5" ht="12.75">
      <c r="B19">
        <v>0.4</v>
      </c>
      <c r="C19">
        <v>0.6</v>
      </c>
      <c r="D19">
        <f t="shared" si="1"/>
        <v>5</v>
      </c>
      <c r="E19">
        <f t="shared" si="0"/>
        <v>0.030233087999999995</v>
      </c>
    </row>
    <row r="20" spans="2:5" ht="12.75">
      <c r="B20">
        <v>0.5</v>
      </c>
      <c r="C20">
        <v>0.5</v>
      </c>
      <c r="D20">
        <f t="shared" si="1"/>
        <v>5</v>
      </c>
      <c r="E20">
        <f t="shared" si="0"/>
        <v>0.0048828125</v>
      </c>
    </row>
    <row r="21" spans="2:5" ht="12.75">
      <c r="B21">
        <v>0.6</v>
      </c>
      <c r="C21">
        <v>0.4</v>
      </c>
      <c r="D21">
        <f t="shared" si="1"/>
        <v>5</v>
      </c>
      <c r="E21">
        <f t="shared" si="0"/>
        <v>0.0005242880000000006</v>
      </c>
    </row>
    <row r="22" spans="2:5" ht="12.75">
      <c r="B22">
        <v>0.7</v>
      </c>
      <c r="C22">
        <v>0.3</v>
      </c>
      <c r="D22">
        <f t="shared" si="1"/>
        <v>5</v>
      </c>
      <c r="E22">
        <f t="shared" si="0"/>
        <v>2.9524499999999995E-05</v>
      </c>
    </row>
    <row r="23" spans="2:5" ht="12.75">
      <c r="B23">
        <v>0.8</v>
      </c>
      <c r="C23">
        <v>0.2</v>
      </c>
      <c r="D23">
        <f t="shared" si="1"/>
        <v>5</v>
      </c>
      <c r="E23">
        <f t="shared" si="0"/>
        <v>5.120000000000006E-07</v>
      </c>
    </row>
    <row r="24" spans="2:5" ht="12.75">
      <c r="B24">
        <v>0.9</v>
      </c>
      <c r="C24">
        <v>0.1</v>
      </c>
      <c r="D24">
        <f t="shared" si="1"/>
        <v>5</v>
      </c>
      <c r="E24">
        <f t="shared" si="0"/>
        <v>5.000000000000005E-10</v>
      </c>
    </row>
    <row r="25" spans="2:5" ht="12.75">
      <c r="B25">
        <v>1</v>
      </c>
      <c r="C25">
        <v>0</v>
      </c>
      <c r="D25">
        <f t="shared" si="1"/>
        <v>5</v>
      </c>
      <c r="E25">
        <f t="shared" si="0"/>
        <v>0</v>
      </c>
    </row>
    <row r="28" spans="2:4" ht="12.75">
      <c r="B28" t="s">
        <v>4</v>
      </c>
      <c r="D28" t="s">
        <v>9</v>
      </c>
    </row>
    <row r="29" spans="2:5" ht="12.75">
      <c r="B29" s="1" t="s">
        <v>11</v>
      </c>
      <c r="C29" t="s">
        <v>10</v>
      </c>
      <c r="D29" t="s">
        <v>1</v>
      </c>
      <c r="E29" t="s">
        <v>2</v>
      </c>
    </row>
    <row r="30" spans="2:5" ht="12.75">
      <c r="B30">
        <v>0</v>
      </c>
      <c r="C30">
        <v>1</v>
      </c>
      <c r="D30" t="e">
        <f>$D$7*(B30^$E$7)*B30*25</f>
        <v>#NUM!</v>
      </c>
      <c r="E30">
        <f>$D$8*(C30)^$E$8*C30*25</f>
        <v>125</v>
      </c>
    </row>
    <row r="31" spans="2:5" ht="12.75">
      <c r="B31">
        <v>0.04</v>
      </c>
      <c r="C31">
        <v>0.96</v>
      </c>
      <c r="D31">
        <f>$D$7*(B31^$E$7)*B31*25</f>
        <v>5</v>
      </c>
      <c r="E31">
        <f>$D$8*(C31)^$E$8*C31*25</f>
        <v>79.77991631898011</v>
      </c>
    </row>
    <row r="32" spans="2:5" ht="12.75">
      <c r="B32">
        <v>0.08</v>
      </c>
      <c r="C32">
        <v>0.92</v>
      </c>
      <c r="D32">
        <f aca="true" t="shared" si="2" ref="D32:D55">$D$7*(B32^$E$7)*B32*25</f>
        <v>10</v>
      </c>
      <c r="E32">
        <f aca="true" t="shared" si="3" ref="E32:E55">$D$8*(C32)^$E$8*C32*25</f>
        <v>49.95467223571772</v>
      </c>
    </row>
    <row r="33" spans="2:5" ht="12.75">
      <c r="B33">
        <v>0.12</v>
      </c>
      <c r="C33">
        <v>0.88</v>
      </c>
      <c r="D33">
        <f t="shared" si="2"/>
        <v>15</v>
      </c>
      <c r="E33">
        <f t="shared" si="3"/>
        <v>30.63510736103423</v>
      </c>
    </row>
    <row r="34" spans="2:5" ht="12.75">
      <c r="B34">
        <v>0.16</v>
      </c>
      <c r="C34">
        <v>0.84</v>
      </c>
      <c r="D34">
        <f t="shared" si="2"/>
        <v>20</v>
      </c>
      <c r="E34">
        <f t="shared" si="3"/>
        <v>18.364629020427984</v>
      </c>
    </row>
    <row r="35" spans="2:5" ht="12.75">
      <c r="B35">
        <v>0.2</v>
      </c>
      <c r="C35">
        <v>0.8</v>
      </c>
      <c r="D35">
        <f t="shared" si="2"/>
        <v>25</v>
      </c>
      <c r="E35">
        <f t="shared" si="3"/>
        <v>10.737418240000013</v>
      </c>
    </row>
    <row r="36" spans="2:5" ht="12.75">
      <c r="B36">
        <v>0.24</v>
      </c>
      <c r="C36">
        <v>0.76</v>
      </c>
      <c r="D36">
        <f t="shared" si="2"/>
        <v>30</v>
      </c>
      <c r="E36">
        <f t="shared" si="3"/>
        <v>6.107444485722943</v>
      </c>
    </row>
    <row r="37" spans="2:5" ht="12.75">
      <c r="B37">
        <v>0.28</v>
      </c>
      <c r="C37">
        <v>0.72</v>
      </c>
      <c r="D37">
        <f t="shared" si="2"/>
        <v>35</v>
      </c>
      <c r="E37">
        <f t="shared" si="3"/>
        <v>3.3695156183620374</v>
      </c>
    </row>
    <row r="38" spans="2:5" ht="12.75">
      <c r="B38">
        <v>0.32</v>
      </c>
      <c r="C38">
        <v>0.68</v>
      </c>
      <c r="D38">
        <f t="shared" si="2"/>
        <v>40</v>
      </c>
      <c r="E38">
        <f t="shared" si="3"/>
        <v>1.7968343971336307</v>
      </c>
    </row>
    <row r="39" spans="2:5" ht="12.75">
      <c r="B39">
        <v>0.36</v>
      </c>
      <c r="C39">
        <v>0.64</v>
      </c>
      <c r="D39">
        <f t="shared" si="2"/>
        <v>44.99999999999999</v>
      </c>
      <c r="E39">
        <f t="shared" si="3"/>
        <v>0.9223372036854777</v>
      </c>
    </row>
    <row r="40" spans="2:5" ht="12.75">
      <c r="B40">
        <v>0.4</v>
      </c>
      <c r="C40">
        <v>0.6</v>
      </c>
      <c r="D40">
        <f t="shared" si="2"/>
        <v>50</v>
      </c>
      <c r="E40">
        <f t="shared" si="3"/>
        <v>0.45349631999999984</v>
      </c>
    </row>
    <row r="41" spans="2:5" ht="12.75">
      <c r="B41">
        <v>0.44</v>
      </c>
      <c r="C41">
        <v>0.56</v>
      </c>
      <c r="D41">
        <f t="shared" si="2"/>
        <v>55.00000000000001</v>
      </c>
      <c r="E41">
        <f t="shared" si="3"/>
        <v>0.2123138423672801</v>
      </c>
    </row>
    <row r="42" spans="2:5" ht="12.75">
      <c r="B42">
        <v>0.48</v>
      </c>
      <c r="C42">
        <v>0.52</v>
      </c>
      <c r="D42">
        <f t="shared" si="2"/>
        <v>60</v>
      </c>
      <c r="E42">
        <f t="shared" si="3"/>
        <v>0.0939608188668871</v>
      </c>
    </row>
    <row r="43" spans="2:5" ht="12.75">
      <c r="B43">
        <v>0.52</v>
      </c>
      <c r="C43">
        <v>0.48</v>
      </c>
      <c r="D43">
        <f t="shared" si="2"/>
        <v>65</v>
      </c>
      <c r="E43">
        <f t="shared" si="3"/>
        <v>0.03895503726512701</v>
      </c>
    </row>
    <row r="44" spans="2:5" ht="12.75">
      <c r="B44">
        <v>0.56</v>
      </c>
      <c r="C44">
        <v>0.44</v>
      </c>
      <c r="D44">
        <f t="shared" si="2"/>
        <v>70</v>
      </c>
      <c r="E44">
        <f t="shared" si="3"/>
        <v>0.014958548516129995</v>
      </c>
    </row>
    <row r="45" spans="2:5" ht="12.75">
      <c r="B45">
        <v>0.6</v>
      </c>
      <c r="C45">
        <v>0.399999999999999</v>
      </c>
      <c r="D45">
        <f t="shared" si="2"/>
        <v>75</v>
      </c>
      <c r="E45">
        <f t="shared" si="3"/>
        <v>0.00524287999999986</v>
      </c>
    </row>
    <row r="46" spans="2:5" ht="12.75">
      <c r="B46">
        <v>0.64</v>
      </c>
      <c r="C46">
        <v>0.359999999999999</v>
      </c>
      <c r="D46">
        <f t="shared" si="2"/>
        <v>80</v>
      </c>
      <c r="E46">
        <f t="shared" si="3"/>
        <v>0.001645271298028288</v>
      </c>
    </row>
    <row r="47" spans="2:5" ht="12.75">
      <c r="B47">
        <v>0.68</v>
      </c>
      <c r="C47">
        <v>0.319999999999999</v>
      </c>
      <c r="D47">
        <f t="shared" si="2"/>
        <v>85.00000000000001</v>
      </c>
      <c r="E47">
        <f t="shared" si="3"/>
        <v>0.00045035996273703425</v>
      </c>
    </row>
    <row r="48" spans="2:5" ht="12.75">
      <c r="B48">
        <v>0.72</v>
      </c>
      <c r="C48">
        <v>0.279999999999999</v>
      </c>
      <c r="D48">
        <f t="shared" si="2"/>
        <v>89.99999999999999</v>
      </c>
      <c r="E48">
        <f t="shared" si="3"/>
        <v>0.00010366886834339443</v>
      </c>
    </row>
    <row r="49" spans="2:5" ht="12.75">
      <c r="B49">
        <v>0.76</v>
      </c>
      <c r="C49">
        <v>0.239999999999999</v>
      </c>
      <c r="D49">
        <f t="shared" si="2"/>
        <v>95</v>
      </c>
      <c r="E49">
        <f t="shared" si="3"/>
        <v>1.9021014289611916E-05</v>
      </c>
    </row>
    <row r="50" spans="2:5" ht="12.75">
      <c r="B50">
        <v>0.8</v>
      </c>
      <c r="C50">
        <v>0.199999999999999</v>
      </c>
      <c r="D50">
        <f t="shared" si="2"/>
        <v>100</v>
      </c>
      <c r="E50">
        <f t="shared" si="3"/>
        <v>2.559999999999861E-06</v>
      </c>
    </row>
    <row r="51" spans="2:5" ht="12.75">
      <c r="B51">
        <v>0.84</v>
      </c>
      <c r="C51">
        <v>0.159999999999999</v>
      </c>
      <c r="D51">
        <f t="shared" si="2"/>
        <v>105</v>
      </c>
      <c r="E51">
        <f t="shared" si="3"/>
        <v>2.19902325555185E-07</v>
      </c>
    </row>
    <row r="52" spans="2:5" ht="12.75">
      <c r="B52">
        <v>0.88</v>
      </c>
      <c r="C52">
        <v>0.119999999999999</v>
      </c>
      <c r="D52">
        <f t="shared" si="2"/>
        <v>110.00000000000001</v>
      </c>
      <c r="E52">
        <f t="shared" si="3"/>
        <v>9.287604633599145E-09</v>
      </c>
    </row>
    <row r="53" spans="2:5" ht="12.75">
      <c r="B53">
        <v>0.92</v>
      </c>
      <c r="C53">
        <v>0.079999999999999</v>
      </c>
      <c r="D53">
        <f t="shared" si="2"/>
        <v>115.00000000000001</v>
      </c>
      <c r="E53">
        <f t="shared" si="3"/>
        <v>1.0737418239998531E-10</v>
      </c>
    </row>
    <row r="54" spans="2:5" ht="12.75">
      <c r="B54">
        <v>0.96</v>
      </c>
      <c r="C54">
        <v>0.039999999999999</v>
      </c>
      <c r="D54">
        <f t="shared" si="2"/>
        <v>120</v>
      </c>
      <c r="E54">
        <f t="shared" si="3"/>
        <v>5.24287999999856E-14</v>
      </c>
    </row>
    <row r="55" spans="2:5" ht="12.75">
      <c r="B55">
        <v>1</v>
      </c>
      <c r="C55">
        <v>0</v>
      </c>
      <c r="D55">
        <f t="shared" si="2"/>
        <v>125</v>
      </c>
      <c r="E55">
        <f t="shared" si="3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27"/>
  <sheetViews>
    <sheetView workbookViewId="0" topLeftCell="A1">
      <pane xSplit="14955" topLeftCell="P1" activePane="topLeft" state="split"/>
      <selection pane="topLeft" activeCell="A4" sqref="A4"/>
      <selection pane="topRight" activeCell="P1" sqref="P1"/>
    </sheetView>
  </sheetViews>
  <sheetFormatPr defaultColWidth="9.140625" defaultRowHeight="12.75"/>
  <sheetData>
    <row r="1" spans="3:6" ht="12.75">
      <c r="C1" t="s">
        <v>3</v>
      </c>
      <c r="D1" t="s">
        <v>4</v>
      </c>
      <c r="E1" t="s">
        <v>5</v>
      </c>
      <c r="F1" t="s">
        <v>13</v>
      </c>
    </row>
    <row r="2" spans="2:6" ht="12.75">
      <c r="B2" t="s">
        <v>1</v>
      </c>
      <c r="C2">
        <v>5</v>
      </c>
      <c r="D2">
        <v>0.4</v>
      </c>
      <c r="E2">
        <v>1</v>
      </c>
      <c r="F2">
        <v>1</v>
      </c>
    </row>
    <row r="3" spans="2:6" ht="12.75">
      <c r="B3" t="s">
        <v>2</v>
      </c>
      <c r="C3">
        <v>5</v>
      </c>
      <c r="D3">
        <v>0.6</v>
      </c>
      <c r="E3">
        <v>4</v>
      </c>
      <c r="F3">
        <v>3</v>
      </c>
    </row>
    <row r="5" spans="3:24" ht="12.75">
      <c r="C5" t="s">
        <v>14</v>
      </c>
      <c r="J5" t="s">
        <v>15</v>
      </c>
      <c r="Q5" t="s">
        <v>16</v>
      </c>
      <c r="X5" t="s">
        <v>17</v>
      </c>
    </row>
    <row r="6" ht="13.5" thickBot="1"/>
    <row r="7" spans="3:28" ht="12.75">
      <c r="C7" s="2">
        <v>1</v>
      </c>
      <c r="D7" s="3">
        <v>2</v>
      </c>
      <c r="E7" s="3">
        <v>1</v>
      </c>
      <c r="F7" s="3">
        <v>2</v>
      </c>
      <c r="G7" s="4">
        <v>2</v>
      </c>
      <c r="J7" s="2">
        <v>2</v>
      </c>
      <c r="K7" s="3">
        <v>2</v>
      </c>
      <c r="L7" s="3">
        <v>2</v>
      </c>
      <c r="M7" s="3">
        <v>1</v>
      </c>
      <c r="N7" s="4">
        <v>1</v>
      </c>
      <c r="Q7" s="2">
        <v>2</v>
      </c>
      <c r="R7" s="3">
        <v>2</v>
      </c>
      <c r="S7" s="3">
        <v>1</v>
      </c>
      <c r="T7" s="3">
        <v>2</v>
      </c>
      <c r="U7" s="4">
        <v>2</v>
      </c>
      <c r="X7" s="2">
        <v>1</v>
      </c>
      <c r="Y7" s="3">
        <v>1</v>
      </c>
      <c r="Z7" s="3">
        <v>2</v>
      </c>
      <c r="AA7" s="3">
        <v>2</v>
      </c>
      <c r="AB7" s="4">
        <v>2</v>
      </c>
    </row>
    <row r="8" spans="3:28" ht="12.75">
      <c r="C8" s="5">
        <v>2</v>
      </c>
      <c r="D8" s="6">
        <v>1</v>
      </c>
      <c r="E8" s="6">
        <v>2</v>
      </c>
      <c r="F8" s="11">
        <v>1</v>
      </c>
      <c r="G8" s="7">
        <v>2</v>
      </c>
      <c r="J8" s="5">
        <v>2</v>
      </c>
      <c r="K8" s="6">
        <v>2</v>
      </c>
      <c r="L8" s="6">
        <v>2</v>
      </c>
      <c r="M8" s="6">
        <v>1</v>
      </c>
      <c r="N8" s="7">
        <v>1</v>
      </c>
      <c r="Q8" s="5">
        <v>2</v>
      </c>
      <c r="R8" s="6">
        <v>1</v>
      </c>
      <c r="S8" s="6">
        <v>1</v>
      </c>
      <c r="T8" s="11">
        <v>1</v>
      </c>
      <c r="U8" s="7">
        <v>2</v>
      </c>
      <c r="X8" s="5">
        <v>1</v>
      </c>
      <c r="Y8" s="6">
        <v>1</v>
      </c>
      <c r="Z8" s="11">
        <v>2</v>
      </c>
      <c r="AA8" s="11">
        <v>2</v>
      </c>
      <c r="AB8" s="7">
        <v>2</v>
      </c>
    </row>
    <row r="9" spans="3:28" ht="12.75">
      <c r="C9" s="5">
        <v>1</v>
      </c>
      <c r="D9" s="6">
        <v>2</v>
      </c>
      <c r="E9" s="6">
        <v>1</v>
      </c>
      <c r="F9" s="11">
        <v>2</v>
      </c>
      <c r="G9" s="7">
        <v>1</v>
      </c>
      <c r="J9" s="5">
        <v>2</v>
      </c>
      <c r="K9" s="6">
        <v>2</v>
      </c>
      <c r="L9" s="6">
        <v>2</v>
      </c>
      <c r="M9" s="6">
        <v>1</v>
      </c>
      <c r="N9" s="7">
        <v>1</v>
      </c>
      <c r="Q9" s="5">
        <v>2</v>
      </c>
      <c r="R9" s="6">
        <v>1</v>
      </c>
      <c r="S9" s="6">
        <v>1</v>
      </c>
      <c r="T9" s="11">
        <v>1</v>
      </c>
      <c r="U9" s="7">
        <v>2</v>
      </c>
      <c r="X9" s="5">
        <v>1</v>
      </c>
      <c r="Y9" s="11">
        <v>2</v>
      </c>
      <c r="Z9" s="6">
        <v>2</v>
      </c>
      <c r="AA9" s="6">
        <v>2</v>
      </c>
      <c r="AB9" s="7">
        <v>2</v>
      </c>
    </row>
    <row r="10" spans="3:28" ht="12.75">
      <c r="C10" s="5">
        <v>2</v>
      </c>
      <c r="D10" s="11">
        <v>1</v>
      </c>
      <c r="E10" s="6">
        <v>2</v>
      </c>
      <c r="F10" s="11">
        <v>2</v>
      </c>
      <c r="G10" s="7">
        <v>2</v>
      </c>
      <c r="J10" s="5">
        <v>2</v>
      </c>
      <c r="K10" s="11">
        <v>2</v>
      </c>
      <c r="L10" s="6">
        <v>2</v>
      </c>
      <c r="M10" s="11">
        <v>1</v>
      </c>
      <c r="N10" s="7">
        <v>1</v>
      </c>
      <c r="Q10" s="5">
        <v>2</v>
      </c>
      <c r="R10" s="6">
        <v>1</v>
      </c>
      <c r="S10" s="6">
        <v>1</v>
      </c>
      <c r="T10" s="11">
        <v>1</v>
      </c>
      <c r="U10" s="7">
        <v>2</v>
      </c>
      <c r="X10" s="5">
        <v>2</v>
      </c>
      <c r="Y10" s="11">
        <v>2</v>
      </c>
      <c r="Z10" s="6">
        <v>2</v>
      </c>
      <c r="AA10" s="6">
        <v>1</v>
      </c>
      <c r="AB10" s="7">
        <v>1</v>
      </c>
    </row>
    <row r="11" spans="3:28" ht="13.5" thickBot="1">
      <c r="C11" s="8">
        <v>1</v>
      </c>
      <c r="D11" s="9">
        <v>2</v>
      </c>
      <c r="E11" s="9">
        <v>1</v>
      </c>
      <c r="F11" s="9">
        <v>2</v>
      </c>
      <c r="G11" s="10">
        <v>2</v>
      </c>
      <c r="J11" s="8">
        <v>2</v>
      </c>
      <c r="K11" s="9">
        <v>2</v>
      </c>
      <c r="L11" s="9">
        <v>2</v>
      </c>
      <c r="M11" s="9">
        <v>1</v>
      </c>
      <c r="N11" s="10">
        <v>1</v>
      </c>
      <c r="Q11" s="8">
        <v>2</v>
      </c>
      <c r="R11" s="9">
        <v>2</v>
      </c>
      <c r="S11" s="9">
        <v>2</v>
      </c>
      <c r="T11" s="9">
        <v>2</v>
      </c>
      <c r="U11" s="10">
        <v>2</v>
      </c>
      <c r="X11" s="8">
        <v>2</v>
      </c>
      <c r="Y11" s="9">
        <v>2</v>
      </c>
      <c r="Z11" s="9">
        <v>1</v>
      </c>
      <c r="AA11" s="9">
        <v>1</v>
      </c>
      <c r="AB11" s="10">
        <v>1</v>
      </c>
    </row>
    <row r="13" spans="3:24" ht="13.5" thickBot="1">
      <c r="C13" t="s">
        <v>1</v>
      </c>
      <c r="J13" t="s">
        <v>1</v>
      </c>
      <c r="Q13" t="s">
        <v>1</v>
      </c>
      <c r="X13" t="s">
        <v>1</v>
      </c>
    </row>
    <row r="14" spans="3:28" ht="12.75">
      <c r="C14" s="2">
        <f>IF(AND(C7=1,COUNTIF(B6:D8,1)&gt;=$F$2),$C$2*$D$2^$E$2,0)</f>
        <v>2</v>
      </c>
      <c r="D14" s="3">
        <f>IF(AND(D7=1,COUNTIF(C6:E8,1)&gt;=$F$2),$C$2*$D$2^$E$2,0)</f>
        <v>0</v>
      </c>
      <c r="E14" s="3">
        <f>IF(AND(E7=1,COUNTIF(D6:F8,1)&gt;=$F$2),$C$2*$D$2^$E$2,0)</f>
        <v>2</v>
      </c>
      <c r="F14" s="3">
        <f>IF(AND(F7=1,COUNTIF(E6:G8,1)&gt;=$F$2),$C$2*$D$2^$E$2,0)</f>
        <v>0</v>
      </c>
      <c r="G14" s="4">
        <f>IF(AND(G7=1,COUNTIF(F6:H8,1)&gt;=$F$2),$C$2*$D$2^$E$2,0)</f>
        <v>0</v>
      </c>
      <c r="J14" s="2">
        <f aca="true" t="shared" si="0" ref="J14:N18">IF(AND(J7=1,COUNTIF(I6:K8,1)&gt;=$F$2),$C$2*$D$2^$E$2,0)</f>
        <v>0</v>
      </c>
      <c r="K14" s="3">
        <f t="shared" si="0"/>
        <v>0</v>
      </c>
      <c r="L14" s="3">
        <f t="shared" si="0"/>
        <v>0</v>
      </c>
      <c r="M14" s="3">
        <f t="shared" si="0"/>
        <v>2</v>
      </c>
      <c r="N14" s="4">
        <f t="shared" si="0"/>
        <v>2</v>
      </c>
      <c r="Q14" s="2">
        <f aca="true" t="shared" si="1" ref="Q14:U18">IF(AND(Q7=1,COUNTIF(P6:R8,1)&gt;=$F$2),$C$2*$D$2^$E$2,0)</f>
        <v>0</v>
      </c>
      <c r="R14" s="3">
        <f t="shared" si="1"/>
        <v>0</v>
      </c>
      <c r="S14" s="3">
        <f t="shared" si="1"/>
        <v>2</v>
      </c>
      <c r="T14" s="3">
        <f t="shared" si="1"/>
        <v>0</v>
      </c>
      <c r="U14" s="4">
        <f t="shared" si="1"/>
        <v>0</v>
      </c>
      <c r="X14" s="2">
        <f aca="true" t="shared" si="2" ref="X14:AB18">IF(AND(X7=1,COUNTIF(W6:Y8,1)&gt;=$F$2),$C$2*$D$2^$E$2,0)</f>
        <v>2</v>
      </c>
      <c r="Y14" s="3">
        <f t="shared" si="2"/>
        <v>2</v>
      </c>
      <c r="Z14" s="3">
        <f t="shared" si="2"/>
        <v>0</v>
      </c>
      <c r="AA14" s="3">
        <f t="shared" si="2"/>
        <v>0</v>
      </c>
      <c r="AB14" s="4">
        <f t="shared" si="2"/>
        <v>0</v>
      </c>
    </row>
    <row r="15" spans="3:28" ht="12.75">
      <c r="C15" s="5">
        <f aca="true" t="shared" si="3" ref="C15:G18">IF(AND(C8=1,COUNTIF(B7:D9,1)&gt;=$F$2),$C$2*$D$2^$E$2,0)</f>
        <v>0</v>
      </c>
      <c r="D15" s="6">
        <f t="shared" si="3"/>
        <v>2</v>
      </c>
      <c r="E15" s="6">
        <f t="shared" si="3"/>
        <v>0</v>
      </c>
      <c r="F15" s="6">
        <f t="shared" si="3"/>
        <v>2</v>
      </c>
      <c r="G15" s="7">
        <f t="shared" si="3"/>
        <v>0</v>
      </c>
      <c r="J15" s="5">
        <f t="shared" si="0"/>
        <v>0</v>
      </c>
      <c r="K15" s="6">
        <f t="shared" si="0"/>
        <v>0</v>
      </c>
      <c r="L15" s="6">
        <f t="shared" si="0"/>
        <v>0</v>
      </c>
      <c r="M15" s="6">
        <f t="shared" si="0"/>
        <v>2</v>
      </c>
      <c r="N15" s="7">
        <f t="shared" si="0"/>
        <v>2</v>
      </c>
      <c r="Q15" s="5">
        <f t="shared" si="1"/>
        <v>0</v>
      </c>
      <c r="R15" s="6">
        <f t="shared" si="1"/>
        <v>2</v>
      </c>
      <c r="S15" s="6">
        <f t="shared" si="1"/>
        <v>2</v>
      </c>
      <c r="T15" s="6">
        <f t="shared" si="1"/>
        <v>2</v>
      </c>
      <c r="U15" s="7">
        <f t="shared" si="1"/>
        <v>0</v>
      </c>
      <c r="X15" s="5">
        <f t="shared" si="2"/>
        <v>2</v>
      </c>
      <c r="Y15" s="6">
        <f t="shared" si="2"/>
        <v>2</v>
      </c>
      <c r="Z15" s="6">
        <f t="shared" si="2"/>
        <v>0</v>
      </c>
      <c r="AA15" s="6">
        <f t="shared" si="2"/>
        <v>0</v>
      </c>
      <c r="AB15" s="7">
        <f t="shared" si="2"/>
        <v>0</v>
      </c>
    </row>
    <row r="16" spans="3:28" ht="12.75">
      <c r="C16" s="5">
        <f t="shared" si="3"/>
        <v>2</v>
      </c>
      <c r="D16" s="6">
        <f t="shared" si="3"/>
        <v>0</v>
      </c>
      <c r="E16" s="6">
        <f t="shared" si="3"/>
        <v>2</v>
      </c>
      <c r="F16" s="6">
        <f t="shared" si="3"/>
        <v>0</v>
      </c>
      <c r="G16" s="7">
        <f t="shared" si="3"/>
        <v>2</v>
      </c>
      <c r="J16" s="5">
        <f t="shared" si="0"/>
        <v>0</v>
      </c>
      <c r="K16" s="6">
        <f t="shared" si="0"/>
        <v>0</v>
      </c>
      <c r="L16" s="6">
        <f t="shared" si="0"/>
        <v>0</v>
      </c>
      <c r="M16" s="6">
        <f t="shared" si="0"/>
        <v>2</v>
      </c>
      <c r="N16" s="7">
        <f t="shared" si="0"/>
        <v>2</v>
      </c>
      <c r="Q16" s="5">
        <f t="shared" si="1"/>
        <v>0</v>
      </c>
      <c r="R16" s="6">
        <f t="shared" si="1"/>
        <v>2</v>
      </c>
      <c r="S16" s="6">
        <f t="shared" si="1"/>
        <v>2</v>
      </c>
      <c r="T16" s="6">
        <f t="shared" si="1"/>
        <v>2</v>
      </c>
      <c r="U16" s="7">
        <f t="shared" si="1"/>
        <v>0</v>
      </c>
      <c r="X16" s="5">
        <f t="shared" si="2"/>
        <v>2</v>
      </c>
      <c r="Y16" s="6">
        <f t="shared" si="2"/>
        <v>0</v>
      </c>
      <c r="Z16" s="6">
        <f t="shared" si="2"/>
        <v>0</v>
      </c>
      <c r="AA16" s="6">
        <f t="shared" si="2"/>
        <v>0</v>
      </c>
      <c r="AB16" s="7">
        <f t="shared" si="2"/>
        <v>0</v>
      </c>
    </row>
    <row r="17" spans="3:28" ht="12.75">
      <c r="C17" s="5">
        <f t="shared" si="3"/>
        <v>0</v>
      </c>
      <c r="D17" s="6">
        <f t="shared" si="3"/>
        <v>2</v>
      </c>
      <c r="E17" s="6">
        <f t="shared" si="3"/>
        <v>0</v>
      </c>
      <c r="F17" s="6">
        <f t="shared" si="3"/>
        <v>0</v>
      </c>
      <c r="G17" s="7">
        <f t="shared" si="3"/>
        <v>0</v>
      </c>
      <c r="J17" s="5">
        <f t="shared" si="0"/>
        <v>0</v>
      </c>
      <c r="K17" s="6">
        <f t="shared" si="0"/>
        <v>0</v>
      </c>
      <c r="L17" s="6">
        <f t="shared" si="0"/>
        <v>0</v>
      </c>
      <c r="M17" s="6">
        <f t="shared" si="0"/>
        <v>2</v>
      </c>
      <c r="N17" s="7">
        <f t="shared" si="0"/>
        <v>2</v>
      </c>
      <c r="Q17" s="5">
        <f t="shared" si="1"/>
        <v>0</v>
      </c>
      <c r="R17" s="6">
        <f t="shared" si="1"/>
        <v>2</v>
      </c>
      <c r="S17" s="6">
        <f t="shared" si="1"/>
        <v>2</v>
      </c>
      <c r="T17" s="6">
        <f t="shared" si="1"/>
        <v>2</v>
      </c>
      <c r="U17" s="7">
        <f t="shared" si="1"/>
        <v>0</v>
      </c>
      <c r="X17" s="5">
        <f t="shared" si="2"/>
        <v>0</v>
      </c>
      <c r="Y17" s="6">
        <f t="shared" si="2"/>
        <v>0</v>
      </c>
      <c r="Z17" s="6">
        <f t="shared" si="2"/>
        <v>0</v>
      </c>
      <c r="AA17" s="6">
        <f t="shared" si="2"/>
        <v>2</v>
      </c>
      <c r="AB17" s="7">
        <f t="shared" si="2"/>
        <v>2</v>
      </c>
    </row>
    <row r="18" spans="3:28" ht="13.5" thickBot="1">
      <c r="C18" s="8">
        <f t="shared" si="3"/>
        <v>2</v>
      </c>
      <c r="D18" s="9">
        <f t="shared" si="3"/>
        <v>0</v>
      </c>
      <c r="E18" s="9">
        <f t="shared" si="3"/>
        <v>2</v>
      </c>
      <c r="F18" s="9">
        <f t="shared" si="3"/>
        <v>0</v>
      </c>
      <c r="G18" s="10">
        <f t="shared" si="3"/>
        <v>0</v>
      </c>
      <c r="J18" s="8">
        <f t="shared" si="0"/>
        <v>0</v>
      </c>
      <c r="K18" s="9">
        <f t="shared" si="0"/>
        <v>0</v>
      </c>
      <c r="L18" s="9">
        <f t="shared" si="0"/>
        <v>0</v>
      </c>
      <c r="M18" s="9">
        <f t="shared" si="0"/>
        <v>2</v>
      </c>
      <c r="N18" s="10">
        <f t="shared" si="0"/>
        <v>2</v>
      </c>
      <c r="Q18" s="8">
        <f t="shared" si="1"/>
        <v>0</v>
      </c>
      <c r="R18" s="9">
        <f t="shared" si="1"/>
        <v>0</v>
      </c>
      <c r="S18" s="9">
        <f t="shared" si="1"/>
        <v>0</v>
      </c>
      <c r="T18" s="9">
        <f t="shared" si="1"/>
        <v>0</v>
      </c>
      <c r="U18" s="10">
        <f t="shared" si="1"/>
        <v>0</v>
      </c>
      <c r="X18" s="8">
        <f t="shared" si="2"/>
        <v>0</v>
      </c>
      <c r="Y18" s="9">
        <f t="shared" si="2"/>
        <v>0</v>
      </c>
      <c r="Z18" s="9">
        <f t="shared" si="2"/>
        <v>2</v>
      </c>
      <c r="AA18" s="9">
        <f t="shared" si="2"/>
        <v>2</v>
      </c>
      <c r="AB18" s="10">
        <f t="shared" si="2"/>
        <v>2</v>
      </c>
    </row>
    <row r="19" spans="6:28" ht="12.75">
      <c r="F19" s="1" t="s">
        <v>20</v>
      </c>
      <c r="G19">
        <f>SUM(C14:G18)</f>
        <v>20</v>
      </c>
      <c r="M19" s="1" t="s">
        <v>20</v>
      </c>
      <c r="N19">
        <f>SUM(J14:N18)</f>
        <v>20</v>
      </c>
      <c r="T19" s="1" t="s">
        <v>20</v>
      </c>
      <c r="U19">
        <f>SUM(Q14:U18)</f>
        <v>20</v>
      </c>
      <c r="AA19" s="1" t="s">
        <v>20</v>
      </c>
      <c r="AB19">
        <f>SUM(X14:AB18)</f>
        <v>20</v>
      </c>
    </row>
    <row r="21" spans="3:24" ht="13.5" thickBot="1">
      <c r="C21" t="s">
        <v>2</v>
      </c>
      <c r="J21" t="s">
        <v>2</v>
      </c>
      <c r="Q21" t="s">
        <v>2</v>
      </c>
      <c r="X21" t="s">
        <v>2</v>
      </c>
    </row>
    <row r="22" spans="3:28" ht="12.75">
      <c r="C22" s="2">
        <f aca="true" t="shared" si="4" ref="C22:G24">IF(AND(C7=2,COUNTIF(B6:D8,1)&gt;=$F$3),$C$3*$D$3^$E$3,0)</f>
        <v>0</v>
      </c>
      <c r="D22" s="3">
        <f t="shared" si="4"/>
        <v>0.6479999999999999</v>
      </c>
      <c r="E22" s="3">
        <f t="shared" si="4"/>
        <v>0</v>
      </c>
      <c r="F22" s="3">
        <f t="shared" si="4"/>
        <v>0</v>
      </c>
      <c r="G22" s="4">
        <f t="shared" si="4"/>
        <v>0</v>
      </c>
      <c r="J22" s="2">
        <f aca="true" t="shared" si="5" ref="J22:N26">IF(AND(J7=2,COUNTIF(I6:K8,1)&gt;=$F$3),$C$3*$D$3^$E$3,0)</f>
        <v>0</v>
      </c>
      <c r="K22" s="3">
        <f t="shared" si="5"/>
        <v>0</v>
      </c>
      <c r="L22" s="3">
        <f t="shared" si="5"/>
        <v>0</v>
      </c>
      <c r="M22" s="3">
        <f t="shared" si="5"/>
        <v>0</v>
      </c>
      <c r="N22" s="4">
        <f t="shared" si="5"/>
        <v>0</v>
      </c>
      <c r="Q22" s="2">
        <f aca="true" t="shared" si="6" ref="Q22:U26">IF(AND(Q7=2,COUNTIF(P6:R8,1)&gt;=$F$3),$C$3*$D$3^$E$3,0)</f>
        <v>0</v>
      </c>
      <c r="R22" s="3">
        <f t="shared" si="6"/>
        <v>0.6479999999999999</v>
      </c>
      <c r="S22" s="3">
        <f t="shared" si="6"/>
        <v>0</v>
      </c>
      <c r="T22" s="3">
        <f t="shared" si="6"/>
        <v>0.6479999999999999</v>
      </c>
      <c r="U22" s="4">
        <f t="shared" si="6"/>
        <v>0</v>
      </c>
      <c r="X22" s="2">
        <f aca="true" t="shared" si="7" ref="X22:AB26">IF(AND(X7=2,COUNTIF(W6:Y8,1)&gt;=$F$3),$C$3*$D$3^$E$3,0)</f>
        <v>0</v>
      </c>
      <c r="Y22" s="3">
        <f t="shared" si="7"/>
        <v>0</v>
      </c>
      <c r="Z22" s="3">
        <f t="shared" si="7"/>
        <v>0</v>
      </c>
      <c r="AA22" s="3">
        <f t="shared" si="7"/>
        <v>0</v>
      </c>
      <c r="AB22" s="4">
        <f t="shared" si="7"/>
        <v>0</v>
      </c>
    </row>
    <row r="23" spans="3:28" ht="12.75">
      <c r="C23" s="5">
        <f t="shared" si="4"/>
        <v>0.6479999999999999</v>
      </c>
      <c r="D23" s="6">
        <f t="shared" si="4"/>
        <v>0</v>
      </c>
      <c r="E23" s="6">
        <f t="shared" si="4"/>
        <v>0.6479999999999999</v>
      </c>
      <c r="F23" s="6">
        <f t="shared" si="4"/>
        <v>0</v>
      </c>
      <c r="G23" s="7">
        <f t="shared" si="4"/>
        <v>0</v>
      </c>
      <c r="J23" s="5">
        <f t="shared" si="5"/>
        <v>0</v>
      </c>
      <c r="K23" s="6">
        <f t="shared" si="5"/>
        <v>0</v>
      </c>
      <c r="L23" s="6">
        <f t="shared" si="5"/>
        <v>0.6479999999999999</v>
      </c>
      <c r="M23" s="6">
        <f t="shared" si="5"/>
        <v>0</v>
      </c>
      <c r="N23" s="7">
        <f t="shared" si="5"/>
        <v>0</v>
      </c>
      <c r="Q23" s="5">
        <f t="shared" si="6"/>
        <v>0</v>
      </c>
      <c r="R23" s="6">
        <f t="shared" si="6"/>
        <v>0</v>
      </c>
      <c r="S23" s="6">
        <f t="shared" si="6"/>
        <v>0</v>
      </c>
      <c r="T23" s="6">
        <f t="shared" si="6"/>
        <v>0</v>
      </c>
      <c r="U23" s="7">
        <f t="shared" si="6"/>
        <v>0</v>
      </c>
      <c r="X23" s="5">
        <f t="shared" si="7"/>
        <v>0</v>
      </c>
      <c r="Y23" s="6">
        <f t="shared" si="7"/>
        <v>0</v>
      </c>
      <c r="Z23" s="6">
        <f t="shared" si="7"/>
        <v>0</v>
      </c>
      <c r="AA23" s="6">
        <f t="shared" si="7"/>
        <v>0</v>
      </c>
      <c r="AB23" s="7">
        <f t="shared" si="7"/>
        <v>0</v>
      </c>
    </row>
    <row r="24" spans="3:28" ht="12.75">
      <c r="C24" s="5">
        <f t="shared" si="4"/>
        <v>0</v>
      </c>
      <c r="D24" s="6">
        <f t="shared" si="4"/>
        <v>0.6479999999999999</v>
      </c>
      <c r="E24" s="6">
        <f t="shared" si="4"/>
        <v>0</v>
      </c>
      <c r="F24" s="6">
        <f t="shared" si="4"/>
        <v>0.6479999999999999</v>
      </c>
      <c r="G24" s="7">
        <f t="shared" si="4"/>
        <v>0</v>
      </c>
      <c r="J24" s="5">
        <f t="shared" si="5"/>
        <v>0</v>
      </c>
      <c r="K24" s="6">
        <f t="shared" si="5"/>
        <v>0</v>
      </c>
      <c r="L24" s="6">
        <f t="shared" si="5"/>
        <v>0.6479999999999999</v>
      </c>
      <c r="M24" s="6">
        <f t="shared" si="5"/>
        <v>0</v>
      </c>
      <c r="N24" s="7">
        <f t="shared" si="5"/>
        <v>0</v>
      </c>
      <c r="Q24" s="5">
        <f t="shared" si="6"/>
        <v>0.6479999999999999</v>
      </c>
      <c r="R24" s="6">
        <f t="shared" si="6"/>
        <v>0</v>
      </c>
      <c r="S24" s="6">
        <f t="shared" si="6"/>
        <v>0</v>
      </c>
      <c r="T24" s="6">
        <f t="shared" si="6"/>
        <v>0</v>
      </c>
      <c r="U24" s="7">
        <f t="shared" si="6"/>
        <v>0.6479999999999999</v>
      </c>
      <c r="X24" s="5">
        <f t="shared" si="7"/>
        <v>0</v>
      </c>
      <c r="Y24" s="6">
        <f t="shared" si="7"/>
        <v>0.6479999999999999</v>
      </c>
      <c r="Z24" s="6">
        <f t="shared" si="7"/>
        <v>0</v>
      </c>
      <c r="AA24" s="6">
        <f t="shared" si="7"/>
        <v>0</v>
      </c>
      <c r="AB24" s="7">
        <f t="shared" si="7"/>
        <v>0</v>
      </c>
    </row>
    <row r="25" spans="3:28" ht="12.75">
      <c r="C25" s="5">
        <f aca="true" t="shared" si="8" ref="C25:G26">IF(AND(C10=2,COUNTIF(B9:D11,1)&gt;=$F$3),$C$3*$D$3^$E$3,0)</f>
        <v>0.6479999999999999</v>
      </c>
      <c r="D25" s="6">
        <f t="shared" si="8"/>
        <v>0</v>
      </c>
      <c r="E25" s="6">
        <f t="shared" si="8"/>
        <v>0.6479999999999999</v>
      </c>
      <c r="F25" s="6">
        <f t="shared" si="8"/>
        <v>0.6479999999999999</v>
      </c>
      <c r="G25" s="7">
        <f t="shared" si="8"/>
        <v>0</v>
      </c>
      <c r="J25" s="5">
        <f t="shared" si="5"/>
        <v>0</v>
      </c>
      <c r="K25" s="6">
        <f t="shared" si="5"/>
        <v>0</v>
      </c>
      <c r="L25" s="6">
        <f t="shared" si="5"/>
        <v>0.6479999999999999</v>
      </c>
      <c r="M25" s="6">
        <f t="shared" si="5"/>
        <v>0</v>
      </c>
      <c r="N25" s="7">
        <f t="shared" si="5"/>
        <v>0</v>
      </c>
      <c r="Q25" s="5">
        <f t="shared" si="6"/>
        <v>0</v>
      </c>
      <c r="R25" s="6">
        <f t="shared" si="6"/>
        <v>0</v>
      </c>
      <c r="S25" s="6">
        <f t="shared" si="6"/>
        <v>0</v>
      </c>
      <c r="T25" s="6">
        <f t="shared" si="6"/>
        <v>0</v>
      </c>
      <c r="U25" s="7">
        <f t="shared" si="6"/>
        <v>0</v>
      </c>
      <c r="X25" s="5">
        <f t="shared" si="7"/>
        <v>0</v>
      </c>
      <c r="Y25" s="6">
        <f t="shared" si="7"/>
        <v>0</v>
      </c>
      <c r="Z25" s="6">
        <f t="shared" si="7"/>
        <v>0.6479999999999999</v>
      </c>
      <c r="AA25" s="6">
        <f t="shared" si="7"/>
        <v>0</v>
      </c>
      <c r="AB25" s="7">
        <f t="shared" si="7"/>
        <v>0</v>
      </c>
    </row>
    <row r="26" spans="3:28" ht="13.5" thickBot="1">
      <c r="C26" s="8">
        <f t="shared" si="8"/>
        <v>0</v>
      </c>
      <c r="D26" s="9">
        <f t="shared" si="8"/>
        <v>0.6479999999999999</v>
      </c>
      <c r="E26" s="9">
        <f t="shared" si="8"/>
        <v>0</v>
      </c>
      <c r="F26" s="9">
        <f t="shared" si="8"/>
        <v>0</v>
      </c>
      <c r="G26" s="10">
        <f t="shared" si="8"/>
        <v>0</v>
      </c>
      <c r="J26" s="8">
        <f t="shared" si="5"/>
        <v>0</v>
      </c>
      <c r="K26" s="9">
        <f t="shared" si="5"/>
        <v>0</v>
      </c>
      <c r="L26" s="9">
        <f t="shared" si="5"/>
        <v>0</v>
      </c>
      <c r="M26" s="9">
        <f t="shared" si="5"/>
        <v>0</v>
      </c>
      <c r="N26" s="10">
        <f t="shared" si="5"/>
        <v>0</v>
      </c>
      <c r="Q26" s="8">
        <f t="shared" si="6"/>
        <v>0</v>
      </c>
      <c r="R26" s="9">
        <f t="shared" si="6"/>
        <v>0</v>
      </c>
      <c r="S26" s="9">
        <f t="shared" si="6"/>
        <v>0.6479999999999999</v>
      </c>
      <c r="T26" s="9">
        <f t="shared" si="6"/>
        <v>0</v>
      </c>
      <c r="U26" s="10">
        <f t="shared" si="6"/>
        <v>0</v>
      </c>
      <c r="X26" s="8">
        <f t="shared" si="7"/>
        <v>0</v>
      </c>
      <c r="Y26" s="9">
        <f t="shared" si="7"/>
        <v>0</v>
      </c>
      <c r="Z26" s="9">
        <f t="shared" si="7"/>
        <v>0</v>
      </c>
      <c r="AA26" s="9">
        <f t="shared" si="7"/>
        <v>0</v>
      </c>
      <c r="AB26" s="10">
        <f t="shared" si="7"/>
        <v>0</v>
      </c>
    </row>
    <row r="27" spans="6:28" ht="12.75">
      <c r="F27" s="1" t="s">
        <v>20</v>
      </c>
      <c r="G27">
        <f>SUM(C21:G26)</f>
        <v>5.831999999999998</v>
      </c>
      <c r="M27" s="1" t="s">
        <v>20</v>
      </c>
      <c r="N27">
        <f>SUM(J21:N26)</f>
        <v>1.9439999999999997</v>
      </c>
      <c r="T27" s="1" t="s">
        <v>20</v>
      </c>
      <c r="U27">
        <f>SUM(Q21:U26)</f>
        <v>3.2399999999999993</v>
      </c>
      <c r="AA27" s="1" t="s">
        <v>20</v>
      </c>
      <c r="AB27">
        <f>SUM(X21:AB26)</f>
        <v>1.2959999999999998</v>
      </c>
    </row>
  </sheetData>
  <conditionalFormatting sqref="AM6:AO12">
    <cfRule type="cellIs" priority="1" dxfId="0" operator="equal" stopIfTrue="1">
      <formula>2</formula>
    </cfRule>
  </conditionalFormatting>
  <conditionalFormatting sqref="B5:AE13">
    <cfRule type="cellIs" priority="2" dxfId="1" operator="equal" stopIfTrue="1">
      <formula>1</formula>
    </cfRule>
    <cfRule type="cellIs" priority="3" dxfId="0" operator="equal" stopIfTrue="1">
      <formula>2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Bloomsburg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Marianna D Wood</dc:creator>
  <cp:keywords/>
  <dc:description/>
  <cp:lastModifiedBy>Marianna D Wood</cp:lastModifiedBy>
  <dcterms:created xsi:type="dcterms:W3CDTF">2003-11-03T21:02:06Z</dcterms:created>
  <dcterms:modified xsi:type="dcterms:W3CDTF">2003-11-04T00:23:28Z</dcterms:modified>
  <cp:category/>
  <cp:version/>
  <cp:contentType/>
  <cp:contentStatus/>
</cp:coreProperties>
</file>