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16815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<sst xmlns="http://schemas.openxmlformats.org/spreadsheetml/2006/main" count="63" uniqueCount="51">
  <si>
    <t>CVA Grades</t>
  </si>
  <si>
    <t>Presentations</t>
  </si>
  <si>
    <t>Lab Exams</t>
  </si>
  <si>
    <t>Lecture Exams</t>
  </si>
  <si>
    <t>Final</t>
  </si>
  <si>
    <t>Name</t>
  </si>
  <si>
    <t>Delivery</t>
  </si>
  <si>
    <t>Questions</t>
  </si>
  <si>
    <t>Total</t>
  </si>
  <si>
    <t>Percent</t>
  </si>
  <si>
    <t>Presentation Points</t>
  </si>
  <si>
    <t>Group</t>
  </si>
  <si>
    <t>Dissection Raw</t>
  </si>
  <si>
    <t>Dissection Percent</t>
  </si>
  <si>
    <t>Dissection Points</t>
  </si>
  <si>
    <t>1 RAW</t>
  </si>
  <si>
    <t>Exam 1 percent</t>
  </si>
  <si>
    <t>Exam 1 points</t>
  </si>
  <si>
    <t>2 RAW</t>
  </si>
  <si>
    <t>Exam 2 percent</t>
  </si>
  <si>
    <t>Exam 2 points</t>
  </si>
  <si>
    <t>3 RAW</t>
  </si>
  <si>
    <t>Exam 3 percent</t>
  </si>
  <si>
    <t>Exam 3 points</t>
  </si>
  <si>
    <t>Exam 1 RAW</t>
  </si>
  <si>
    <t>Exam 2 RAW</t>
  </si>
  <si>
    <t>Final RAW</t>
  </si>
  <si>
    <t>Final percent</t>
  </si>
  <si>
    <t>Final points</t>
  </si>
  <si>
    <t>Total points</t>
  </si>
  <si>
    <t>-</t>
  </si>
  <si>
    <t>NO-ID1</t>
  </si>
  <si>
    <t>0313</t>
  </si>
  <si>
    <t xml:space="preserve"> JOE ACE</t>
  </si>
  <si>
    <t>SASS</t>
  </si>
  <si>
    <t>NO-ID2</t>
  </si>
  <si>
    <t>SNAFU</t>
  </si>
  <si>
    <t>012584</t>
  </si>
  <si>
    <t>X-CREDIT</t>
  </si>
  <si>
    <t>C+</t>
  </si>
  <si>
    <t>B-</t>
  </si>
  <si>
    <t>B</t>
  </si>
  <si>
    <t>C</t>
  </si>
  <si>
    <t>A</t>
  </si>
  <si>
    <t>A-</t>
  </si>
  <si>
    <t>B+</t>
  </si>
  <si>
    <t>C-</t>
  </si>
  <si>
    <t>TOTAL</t>
  </si>
  <si>
    <t>LETTER</t>
  </si>
  <si>
    <t>Dissection</t>
  </si>
  <si>
    <t>Class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</si>
</sst>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 quotePrefix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0" xfId="0" applyFill="1" applyBorder="1" applyAlignment="1" quotePrefix="1">
      <alignment horizontal="center"/>
    </xf>
    <xf numFmtId="0" fontId="0" fillId="2" borderId="10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164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 quotePrefix="1">
      <alignment horizontal="right"/>
    </xf>
    <xf numFmtId="0" fontId="0" fillId="2" borderId="2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476250</xdr:colOff>
      <xdr:row>18</xdr:row>
      <xdr:rowOff>95250</xdr:rowOff>
    </xdr:from>
    <xdr:to>
      <xdr:col>31</xdr:col>
      <xdr:colOff>342900</xdr:colOff>
      <xdr:row>18</xdr:row>
      <xdr:rowOff>95250</xdr:rowOff>
    </xdr:to>
    <xdr:sp>
      <xdr:nvSpPr>
        <xdr:cNvPr id="1" name="Line 1"/>
        <xdr:cNvSpPr>
          <a:spLocks/>
        </xdr:cNvSpPr>
      </xdr:nvSpPr>
      <xdr:spPr>
        <a:xfrm>
          <a:off x="23469600" y="2962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21"/>
  <sheetViews>
    <sheetView showGridLines="0" tabSelected="1" zoomScale="115" zoomScaleNormal="115" workbookViewId="0" topLeftCell="W1">
      <selection activeCell="AG27" sqref="AG27"/>
    </sheetView>
  </sheetViews>
  <sheetFormatPr defaultColWidth="9.140625" defaultRowHeight="12.75"/>
  <cols>
    <col min="1" max="1" width="1.57421875" style="1" customWidth="1"/>
    <col min="2" max="2" width="11.421875" style="1" bestFit="1" customWidth="1"/>
    <col min="3" max="3" width="7.421875" style="1" customWidth="1"/>
    <col min="4" max="4" width="9.421875" style="1" customWidth="1"/>
    <col min="5" max="5" width="5.00390625" style="1" customWidth="1"/>
    <col min="6" max="6" width="7.421875" style="1" customWidth="1"/>
    <col min="7" max="7" width="18.8515625" style="1" customWidth="1"/>
    <col min="8" max="8" width="6.00390625" style="1" customWidth="1"/>
    <col min="9" max="9" width="14.00390625" style="1" customWidth="1"/>
    <col min="10" max="10" width="16.8515625" style="1" customWidth="1"/>
    <col min="11" max="11" width="16.421875" style="1" customWidth="1"/>
    <col min="12" max="12" width="7.00390625" style="1" customWidth="1"/>
    <col min="13" max="13" width="14.28125" style="1" customWidth="1"/>
    <col min="14" max="14" width="13.8515625" style="1" customWidth="1"/>
    <col min="15" max="15" width="7.00390625" style="1" customWidth="1"/>
    <col min="16" max="16" width="14.28125" style="1" customWidth="1"/>
    <col min="17" max="17" width="13.8515625" style="1" customWidth="1"/>
    <col min="18" max="18" width="7.00390625" style="1" customWidth="1"/>
    <col min="19" max="19" width="14.28125" style="1" customWidth="1"/>
    <col min="20" max="20" width="13.8515625" style="1" customWidth="1"/>
    <col min="21" max="21" width="12.421875" style="1" customWidth="1"/>
    <col min="22" max="22" width="14.28125" style="1" customWidth="1"/>
    <col min="23" max="23" width="13.8515625" style="1" customWidth="1"/>
    <col min="24" max="24" width="12.421875" style="1" customWidth="1"/>
    <col min="25" max="25" width="14.28125" style="1" customWidth="1"/>
    <col min="26" max="26" width="13.8515625" style="1" customWidth="1"/>
    <col min="27" max="27" width="10.00390625" style="1" customWidth="1"/>
    <col min="28" max="28" width="11.7109375" style="1" customWidth="1"/>
    <col min="29" max="29" width="11.57421875" style="1" customWidth="1"/>
    <col min="30" max="30" width="10.57421875" style="1" customWidth="1"/>
    <col min="31" max="31" width="10.140625" style="1" bestFit="1" customWidth="1"/>
    <col min="32" max="16384" width="9.140625" style="1" customWidth="1"/>
  </cols>
  <sheetData>
    <row r="1" ht="7.5" customHeight="1"/>
    <row r="2" spans="2:33" ht="12.75">
      <c r="B2" s="22" t="s">
        <v>0</v>
      </c>
      <c r="C2" s="26" t="s">
        <v>1</v>
      </c>
      <c r="D2" s="27"/>
      <c r="E2" s="27"/>
      <c r="F2" s="27"/>
      <c r="G2" s="28"/>
      <c r="H2" s="26" t="s">
        <v>49</v>
      </c>
      <c r="I2" s="27"/>
      <c r="J2" s="27"/>
      <c r="K2" s="27"/>
      <c r="L2" s="26" t="s">
        <v>2</v>
      </c>
      <c r="M2" s="27"/>
      <c r="N2" s="27"/>
      <c r="O2" s="27"/>
      <c r="P2" s="27"/>
      <c r="Q2" s="27"/>
      <c r="R2" s="27"/>
      <c r="S2" s="27"/>
      <c r="T2" s="28"/>
      <c r="U2" s="26" t="s">
        <v>3</v>
      </c>
      <c r="V2" s="27"/>
      <c r="W2" s="27"/>
      <c r="X2" s="27"/>
      <c r="Y2" s="27"/>
      <c r="Z2" s="27"/>
      <c r="AA2" s="26" t="s">
        <v>4</v>
      </c>
      <c r="AB2" s="27"/>
      <c r="AC2" s="27"/>
      <c r="AD2" s="26" t="s">
        <v>47</v>
      </c>
      <c r="AE2" s="27"/>
      <c r="AF2" s="27"/>
      <c r="AG2" s="28"/>
    </row>
    <row r="3" spans="2:33" ht="13.5" thickBot="1">
      <c r="B3" s="16" t="s">
        <v>5</v>
      </c>
      <c r="C3" s="23" t="s">
        <v>6</v>
      </c>
      <c r="D3" s="10" t="s">
        <v>7</v>
      </c>
      <c r="E3" s="10" t="s">
        <v>8</v>
      </c>
      <c r="F3" s="10" t="s">
        <v>9</v>
      </c>
      <c r="G3" s="12" t="s">
        <v>10</v>
      </c>
      <c r="H3" s="23" t="s">
        <v>11</v>
      </c>
      <c r="I3" s="10" t="s">
        <v>12</v>
      </c>
      <c r="J3" s="10" t="s">
        <v>13</v>
      </c>
      <c r="K3" s="12" t="s">
        <v>14</v>
      </c>
      <c r="L3" s="23" t="s">
        <v>15</v>
      </c>
      <c r="M3" s="11" t="s">
        <v>16</v>
      </c>
      <c r="N3" s="13" t="s">
        <v>17</v>
      </c>
      <c r="O3" s="10" t="s">
        <v>18</v>
      </c>
      <c r="P3" s="11" t="s">
        <v>19</v>
      </c>
      <c r="Q3" s="13" t="s">
        <v>20</v>
      </c>
      <c r="R3" s="10" t="s">
        <v>21</v>
      </c>
      <c r="S3" s="11" t="s">
        <v>22</v>
      </c>
      <c r="T3" s="13" t="s">
        <v>23</v>
      </c>
      <c r="U3" s="23" t="s">
        <v>24</v>
      </c>
      <c r="V3" s="11" t="s">
        <v>16</v>
      </c>
      <c r="W3" s="13" t="s">
        <v>17</v>
      </c>
      <c r="X3" s="11" t="s">
        <v>25</v>
      </c>
      <c r="Y3" s="11" t="s">
        <v>19</v>
      </c>
      <c r="Z3" s="13" t="s">
        <v>20</v>
      </c>
      <c r="AA3" s="24" t="s">
        <v>26</v>
      </c>
      <c r="AB3" s="14" t="s">
        <v>27</v>
      </c>
      <c r="AC3" s="15" t="s">
        <v>28</v>
      </c>
      <c r="AD3" s="25" t="s">
        <v>29</v>
      </c>
      <c r="AE3" s="14" t="s">
        <v>38</v>
      </c>
      <c r="AF3" s="10" t="s">
        <v>47</v>
      </c>
      <c r="AG3" s="21" t="s">
        <v>48</v>
      </c>
    </row>
    <row r="4" spans="2:33" ht="12.75">
      <c r="B4" s="29" t="s">
        <v>33</v>
      </c>
      <c r="C4" s="30">
        <v>50</v>
      </c>
      <c r="D4" s="30">
        <v>50</v>
      </c>
      <c r="E4" s="30">
        <f aca="true" t="shared" si="0" ref="E4:E18">SUM(C4:D4)</f>
        <v>100</v>
      </c>
      <c r="F4" s="30">
        <v>1</v>
      </c>
      <c r="G4" s="30">
        <v>10</v>
      </c>
      <c r="H4" s="31" t="s">
        <v>30</v>
      </c>
      <c r="I4" s="30">
        <v>80</v>
      </c>
      <c r="J4" s="30">
        <v>1</v>
      </c>
      <c r="K4" s="30">
        <v>15</v>
      </c>
      <c r="L4" s="30">
        <v>50</v>
      </c>
      <c r="M4" s="30">
        <f aca="true" t="shared" si="1" ref="M4:M18">L4/50</f>
        <v>1</v>
      </c>
      <c r="N4" s="30">
        <f aca="true" t="shared" si="2" ref="N4:N18">M4*10</f>
        <v>10</v>
      </c>
      <c r="O4" s="30">
        <v>65</v>
      </c>
      <c r="P4" s="30">
        <f aca="true" t="shared" si="3" ref="P4:P18">O4/65</f>
        <v>1</v>
      </c>
      <c r="Q4" s="30">
        <f aca="true" t="shared" si="4" ref="Q4:Q18">P4*10</f>
        <v>10</v>
      </c>
      <c r="R4" s="30">
        <v>130</v>
      </c>
      <c r="S4" s="30">
        <f aca="true" t="shared" si="5" ref="S4:S18">R4/130</f>
        <v>1</v>
      </c>
      <c r="T4" s="30">
        <f aca="true" t="shared" si="6" ref="T4:T18">S4*10</f>
        <v>10</v>
      </c>
      <c r="U4" s="30">
        <v>66</v>
      </c>
      <c r="V4" s="30">
        <f aca="true" t="shared" si="7" ref="V4:V18">U4/66</f>
        <v>1</v>
      </c>
      <c r="W4" s="30">
        <f aca="true" t="shared" si="8" ref="W4:W18">V4*10</f>
        <v>10</v>
      </c>
      <c r="X4" s="30">
        <v>108</v>
      </c>
      <c r="Y4" s="30">
        <f aca="true" t="shared" si="9" ref="Y4:Y18">X4/108</f>
        <v>1</v>
      </c>
      <c r="Z4" s="30">
        <f aca="true" t="shared" si="10" ref="Z4:Z18">Y4*10</f>
        <v>10</v>
      </c>
      <c r="AA4" s="30">
        <v>195</v>
      </c>
      <c r="AB4" s="30">
        <f aca="true" t="shared" si="11" ref="AB4:AB18">AA4/195</f>
        <v>1</v>
      </c>
      <c r="AC4" s="30">
        <f aca="true" t="shared" si="12" ref="AC4:AC18">AB4*25</f>
        <v>25</v>
      </c>
      <c r="AD4" s="30">
        <f aca="true" t="shared" si="13" ref="AD4:AD18">AC4+Z4+W4+T4+Q4+N4+K4+G4</f>
        <v>100</v>
      </c>
      <c r="AE4" s="30">
        <v>5</v>
      </c>
      <c r="AF4" s="30">
        <v>105</v>
      </c>
      <c r="AG4" s="32"/>
    </row>
    <row r="5" spans="2:33" ht="12.75">
      <c r="B5" s="19">
        <v>913</v>
      </c>
      <c r="C5" s="1">
        <v>50</v>
      </c>
      <c r="D5" s="1">
        <v>20</v>
      </c>
      <c r="E5" s="1">
        <f t="shared" si="0"/>
        <v>70</v>
      </c>
      <c r="F5" s="1">
        <f aca="true" t="shared" si="14" ref="F5:F18">E5/100</f>
        <v>0.7</v>
      </c>
      <c r="G5" s="1">
        <f aca="true" t="shared" si="15" ref="G5:G18">F5*10</f>
        <v>7</v>
      </c>
      <c r="H5" s="3">
        <v>4</v>
      </c>
      <c r="I5" s="1">
        <v>66</v>
      </c>
      <c r="J5" s="1">
        <f aca="true" t="shared" si="16" ref="J5:J18">I5/80</f>
        <v>0.825</v>
      </c>
      <c r="K5" s="4">
        <f aca="true" t="shared" si="17" ref="K5:K18">J5*15</f>
        <v>12.375</v>
      </c>
      <c r="L5" s="1">
        <v>39</v>
      </c>
      <c r="M5" s="1">
        <f t="shared" si="1"/>
        <v>0.78</v>
      </c>
      <c r="N5" s="1">
        <f t="shared" si="2"/>
        <v>7.800000000000001</v>
      </c>
      <c r="O5" s="1">
        <v>54</v>
      </c>
      <c r="P5" s="5">
        <f t="shared" si="3"/>
        <v>0.8307692307692308</v>
      </c>
      <c r="Q5" s="4">
        <f t="shared" si="4"/>
        <v>8.307692307692308</v>
      </c>
      <c r="R5" s="1">
        <v>107</v>
      </c>
      <c r="S5" s="5">
        <f t="shared" si="5"/>
        <v>0.823076923076923</v>
      </c>
      <c r="T5" s="4">
        <f t="shared" si="6"/>
        <v>8.23076923076923</v>
      </c>
      <c r="U5" s="1">
        <v>57</v>
      </c>
      <c r="V5" s="5">
        <f t="shared" si="7"/>
        <v>0.8636363636363636</v>
      </c>
      <c r="W5" s="4">
        <f t="shared" si="8"/>
        <v>8.636363636363637</v>
      </c>
      <c r="X5" s="2">
        <v>91</v>
      </c>
      <c r="Y5" s="6">
        <f t="shared" si="9"/>
        <v>0.8425925925925926</v>
      </c>
      <c r="Z5" s="7">
        <f t="shared" si="10"/>
        <v>8.425925925925926</v>
      </c>
      <c r="AA5" s="1">
        <v>136</v>
      </c>
      <c r="AB5" s="5">
        <f t="shared" si="11"/>
        <v>0.6974358974358974</v>
      </c>
      <c r="AC5" s="4">
        <f t="shared" si="12"/>
        <v>17.435897435897434</v>
      </c>
      <c r="AD5" s="4">
        <f t="shared" si="13"/>
        <v>78.21164853664853</v>
      </c>
      <c r="AE5" s="2">
        <v>0</v>
      </c>
      <c r="AF5" s="8">
        <f aca="true" t="shared" si="18" ref="AF5:AF18">AD5+AE5</f>
        <v>78.21164853664853</v>
      </c>
      <c r="AG5" s="17" t="s">
        <v>39</v>
      </c>
    </row>
    <row r="6" spans="2:33" ht="12.75">
      <c r="B6" s="29">
        <v>1117</v>
      </c>
      <c r="C6" s="30">
        <v>50</v>
      </c>
      <c r="D6" s="30">
        <v>20</v>
      </c>
      <c r="E6" s="30">
        <f t="shared" si="0"/>
        <v>70</v>
      </c>
      <c r="F6" s="30">
        <f t="shared" si="14"/>
        <v>0.7</v>
      </c>
      <c r="G6" s="30">
        <f t="shared" si="15"/>
        <v>7</v>
      </c>
      <c r="H6" s="33">
        <v>2</v>
      </c>
      <c r="I6" s="30">
        <v>75</v>
      </c>
      <c r="J6" s="30">
        <f t="shared" si="16"/>
        <v>0.9375</v>
      </c>
      <c r="K6" s="34">
        <f t="shared" si="17"/>
        <v>14.0625</v>
      </c>
      <c r="L6" s="30">
        <v>35</v>
      </c>
      <c r="M6" s="30">
        <f t="shared" si="1"/>
        <v>0.7</v>
      </c>
      <c r="N6" s="30">
        <f t="shared" si="2"/>
        <v>7</v>
      </c>
      <c r="O6" s="30">
        <v>59</v>
      </c>
      <c r="P6" s="35">
        <f t="shared" si="3"/>
        <v>0.9076923076923077</v>
      </c>
      <c r="Q6" s="34">
        <f t="shared" si="4"/>
        <v>9.076923076923077</v>
      </c>
      <c r="R6" s="30">
        <v>119</v>
      </c>
      <c r="S6" s="35">
        <f t="shared" si="5"/>
        <v>0.9153846153846154</v>
      </c>
      <c r="T6" s="34">
        <f t="shared" si="6"/>
        <v>9.153846153846153</v>
      </c>
      <c r="U6" s="30">
        <v>51</v>
      </c>
      <c r="V6" s="35">
        <f t="shared" si="7"/>
        <v>0.7727272727272727</v>
      </c>
      <c r="W6" s="34">
        <f t="shared" si="8"/>
        <v>7.727272727272727</v>
      </c>
      <c r="X6" s="30">
        <v>81</v>
      </c>
      <c r="Y6" s="35">
        <f t="shared" si="9"/>
        <v>0.75</v>
      </c>
      <c r="Z6" s="34">
        <f t="shared" si="10"/>
        <v>7.5</v>
      </c>
      <c r="AA6" s="30">
        <v>123</v>
      </c>
      <c r="AB6" s="35">
        <f t="shared" si="11"/>
        <v>0.6307692307692307</v>
      </c>
      <c r="AC6" s="34">
        <f t="shared" si="12"/>
        <v>15.769230769230768</v>
      </c>
      <c r="AD6" s="34">
        <f t="shared" si="13"/>
        <v>77.28977272727272</v>
      </c>
      <c r="AE6" s="30">
        <v>3</v>
      </c>
      <c r="AF6" s="36">
        <f t="shared" si="18"/>
        <v>80.28977272727272</v>
      </c>
      <c r="AG6" s="37" t="s">
        <v>40</v>
      </c>
    </row>
    <row r="7" spans="2:33" ht="12.75">
      <c r="B7" s="19">
        <v>1219</v>
      </c>
      <c r="C7" s="1">
        <v>50</v>
      </c>
      <c r="D7" s="1">
        <v>30</v>
      </c>
      <c r="E7" s="1">
        <f t="shared" si="0"/>
        <v>80</v>
      </c>
      <c r="F7" s="1">
        <f t="shared" si="14"/>
        <v>0.8</v>
      </c>
      <c r="G7" s="1">
        <f t="shared" si="15"/>
        <v>8</v>
      </c>
      <c r="H7" s="3">
        <v>4</v>
      </c>
      <c r="I7" s="1">
        <v>66</v>
      </c>
      <c r="J7" s="1">
        <f t="shared" si="16"/>
        <v>0.825</v>
      </c>
      <c r="K7" s="4">
        <f t="shared" si="17"/>
        <v>12.375</v>
      </c>
      <c r="L7" s="1">
        <v>44</v>
      </c>
      <c r="M7" s="1">
        <f t="shared" si="1"/>
        <v>0.88</v>
      </c>
      <c r="N7" s="1">
        <f t="shared" si="2"/>
        <v>8.8</v>
      </c>
      <c r="O7" s="1">
        <v>46</v>
      </c>
      <c r="P7" s="5">
        <f t="shared" si="3"/>
        <v>0.7076923076923077</v>
      </c>
      <c r="Q7" s="4">
        <f t="shared" si="4"/>
        <v>7.0769230769230775</v>
      </c>
      <c r="R7" s="1">
        <v>113</v>
      </c>
      <c r="S7" s="5">
        <f t="shared" si="5"/>
        <v>0.8692307692307693</v>
      </c>
      <c r="T7" s="4">
        <f t="shared" si="6"/>
        <v>8.692307692307693</v>
      </c>
      <c r="U7" s="1">
        <v>60</v>
      </c>
      <c r="V7" s="5">
        <f t="shared" si="7"/>
        <v>0.9090909090909091</v>
      </c>
      <c r="W7" s="4">
        <f t="shared" si="8"/>
        <v>9.09090909090909</v>
      </c>
      <c r="X7" s="2">
        <v>90</v>
      </c>
      <c r="Y7" s="6">
        <f t="shared" si="9"/>
        <v>0.8333333333333334</v>
      </c>
      <c r="Z7" s="7">
        <f t="shared" si="10"/>
        <v>8.333333333333334</v>
      </c>
      <c r="AA7" s="1">
        <v>158</v>
      </c>
      <c r="AB7" s="5">
        <f t="shared" si="11"/>
        <v>0.8102564102564103</v>
      </c>
      <c r="AC7" s="4">
        <f t="shared" si="12"/>
        <v>20.256410256410255</v>
      </c>
      <c r="AD7" s="4">
        <f t="shared" si="13"/>
        <v>82.62488344988346</v>
      </c>
      <c r="AE7" s="2">
        <v>2</v>
      </c>
      <c r="AF7" s="8">
        <f t="shared" si="18"/>
        <v>84.62488344988346</v>
      </c>
      <c r="AG7" s="17" t="s">
        <v>41</v>
      </c>
    </row>
    <row r="8" spans="2:33" ht="12.75">
      <c r="B8" s="29">
        <v>3042</v>
      </c>
      <c r="C8" s="30">
        <v>50</v>
      </c>
      <c r="D8" s="30">
        <v>20</v>
      </c>
      <c r="E8" s="30">
        <f t="shared" si="0"/>
        <v>70</v>
      </c>
      <c r="F8" s="30">
        <f t="shared" si="14"/>
        <v>0.7</v>
      </c>
      <c r="G8" s="30">
        <f t="shared" si="15"/>
        <v>7</v>
      </c>
      <c r="H8" s="33">
        <v>1</v>
      </c>
      <c r="I8" s="30">
        <v>50</v>
      </c>
      <c r="J8" s="30">
        <f t="shared" si="16"/>
        <v>0.625</v>
      </c>
      <c r="K8" s="34">
        <f t="shared" si="17"/>
        <v>9.375</v>
      </c>
      <c r="L8" s="30">
        <v>45</v>
      </c>
      <c r="M8" s="30">
        <f t="shared" si="1"/>
        <v>0.9</v>
      </c>
      <c r="N8" s="30">
        <f t="shared" si="2"/>
        <v>9</v>
      </c>
      <c r="O8" s="30">
        <v>57</v>
      </c>
      <c r="P8" s="35">
        <f t="shared" si="3"/>
        <v>0.8769230769230769</v>
      </c>
      <c r="Q8" s="34">
        <f t="shared" si="4"/>
        <v>8.76923076923077</v>
      </c>
      <c r="R8" s="30">
        <v>123</v>
      </c>
      <c r="S8" s="35">
        <f t="shared" si="5"/>
        <v>0.9461538461538461</v>
      </c>
      <c r="T8" s="34">
        <f t="shared" si="6"/>
        <v>9.461538461538462</v>
      </c>
      <c r="U8" s="30">
        <v>64</v>
      </c>
      <c r="V8" s="35">
        <f t="shared" si="7"/>
        <v>0.9696969696969697</v>
      </c>
      <c r="W8" s="34">
        <f t="shared" si="8"/>
        <v>9.696969696969697</v>
      </c>
      <c r="X8" s="30">
        <v>96</v>
      </c>
      <c r="Y8" s="35">
        <f t="shared" si="9"/>
        <v>0.8888888888888888</v>
      </c>
      <c r="Z8" s="34">
        <f t="shared" si="10"/>
        <v>8.88888888888889</v>
      </c>
      <c r="AA8" s="30">
        <v>148</v>
      </c>
      <c r="AB8" s="35">
        <f t="shared" si="11"/>
        <v>0.7589743589743589</v>
      </c>
      <c r="AC8" s="34">
        <f t="shared" si="12"/>
        <v>18.974358974358974</v>
      </c>
      <c r="AD8" s="34">
        <f t="shared" si="13"/>
        <v>81.16598679098679</v>
      </c>
      <c r="AE8" s="30">
        <v>4</v>
      </c>
      <c r="AF8" s="36">
        <f t="shared" si="18"/>
        <v>85.16598679098679</v>
      </c>
      <c r="AG8" s="37" t="s">
        <v>41</v>
      </c>
    </row>
    <row r="9" spans="2:33" ht="12.75">
      <c r="B9" s="19">
        <v>11883</v>
      </c>
      <c r="C9" s="1">
        <v>50</v>
      </c>
      <c r="D9" s="1">
        <v>50</v>
      </c>
      <c r="E9" s="1">
        <f t="shared" si="0"/>
        <v>100</v>
      </c>
      <c r="F9" s="1">
        <f t="shared" si="14"/>
        <v>1</v>
      </c>
      <c r="G9" s="1">
        <f t="shared" si="15"/>
        <v>10</v>
      </c>
      <c r="H9" s="3">
        <v>3</v>
      </c>
      <c r="I9" s="1">
        <v>71</v>
      </c>
      <c r="J9" s="1">
        <f t="shared" si="16"/>
        <v>0.8875</v>
      </c>
      <c r="K9" s="4">
        <f t="shared" si="17"/>
        <v>13.3125</v>
      </c>
      <c r="L9" s="1">
        <v>41</v>
      </c>
      <c r="M9" s="1">
        <f t="shared" si="1"/>
        <v>0.82</v>
      </c>
      <c r="N9" s="1">
        <f t="shared" si="2"/>
        <v>8.2</v>
      </c>
      <c r="O9" s="1">
        <v>53</v>
      </c>
      <c r="P9" s="5">
        <f t="shared" si="3"/>
        <v>0.8153846153846154</v>
      </c>
      <c r="Q9" s="4">
        <f t="shared" si="4"/>
        <v>8.153846153846153</v>
      </c>
      <c r="R9" s="1">
        <v>120</v>
      </c>
      <c r="S9" s="5">
        <f t="shared" si="5"/>
        <v>0.9230769230769231</v>
      </c>
      <c r="T9" s="4">
        <f t="shared" si="6"/>
        <v>9.230769230769232</v>
      </c>
      <c r="U9" s="1">
        <v>55</v>
      </c>
      <c r="V9" s="5">
        <f t="shared" si="7"/>
        <v>0.8333333333333334</v>
      </c>
      <c r="W9" s="4">
        <f t="shared" si="8"/>
        <v>8.333333333333334</v>
      </c>
      <c r="X9" s="2">
        <v>88</v>
      </c>
      <c r="Y9" s="6">
        <f t="shared" si="9"/>
        <v>0.8148148148148148</v>
      </c>
      <c r="Z9" s="7">
        <f t="shared" si="10"/>
        <v>8.148148148148147</v>
      </c>
      <c r="AA9" s="1">
        <v>152</v>
      </c>
      <c r="AB9" s="5">
        <f t="shared" si="11"/>
        <v>0.7794871794871795</v>
      </c>
      <c r="AC9" s="4">
        <f t="shared" si="12"/>
        <v>19.48717948717949</v>
      </c>
      <c r="AD9" s="4">
        <f t="shared" si="13"/>
        <v>84.86577635327636</v>
      </c>
      <c r="AE9" s="2">
        <v>0</v>
      </c>
      <c r="AF9" s="8">
        <f t="shared" si="18"/>
        <v>84.86577635327636</v>
      </c>
      <c r="AG9" s="17" t="s">
        <v>41</v>
      </c>
    </row>
    <row r="10" spans="2:33" ht="12.75">
      <c r="B10" s="29">
        <v>12483</v>
      </c>
      <c r="C10" s="30">
        <v>50</v>
      </c>
      <c r="D10" s="30">
        <v>20</v>
      </c>
      <c r="E10" s="30">
        <f t="shared" si="0"/>
        <v>70</v>
      </c>
      <c r="F10" s="30">
        <f t="shared" si="14"/>
        <v>0.7</v>
      </c>
      <c r="G10" s="30">
        <f t="shared" si="15"/>
        <v>7</v>
      </c>
      <c r="H10" s="33">
        <v>2</v>
      </c>
      <c r="I10" s="30">
        <v>75</v>
      </c>
      <c r="J10" s="30">
        <f t="shared" si="16"/>
        <v>0.9375</v>
      </c>
      <c r="K10" s="34">
        <f t="shared" si="17"/>
        <v>14.0625</v>
      </c>
      <c r="L10" s="30">
        <v>40</v>
      </c>
      <c r="M10" s="30">
        <f t="shared" si="1"/>
        <v>0.8</v>
      </c>
      <c r="N10" s="30">
        <f t="shared" si="2"/>
        <v>8</v>
      </c>
      <c r="O10" s="30">
        <v>36</v>
      </c>
      <c r="P10" s="35">
        <f t="shared" si="3"/>
        <v>0.5538461538461539</v>
      </c>
      <c r="Q10" s="34">
        <f t="shared" si="4"/>
        <v>5.538461538461538</v>
      </c>
      <c r="R10" s="30">
        <v>112</v>
      </c>
      <c r="S10" s="35">
        <f t="shared" si="5"/>
        <v>0.8615384615384616</v>
      </c>
      <c r="T10" s="34">
        <f t="shared" si="6"/>
        <v>8.615384615384617</v>
      </c>
      <c r="U10" s="30">
        <v>52</v>
      </c>
      <c r="V10" s="35">
        <f t="shared" si="7"/>
        <v>0.7878787878787878</v>
      </c>
      <c r="W10" s="34">
        <f t="shared" si="8"/>
        <v>7.878787878787879</v>
      </c>
      <c r="X10" s="30">
        <v>63</v>
      </c>
      <c r="Y10" s="35">
        <f t="shared" si="9"/>
        <v>0.5833333333333334</v>
      </c>
      <c r="Z10" s="34">
        <f t="shared" si="10"/>
        <v>5.833333333333334</v>
      </c>
      <c r="AA10" s="30">
        <v>121</v>
      </c>
      <c r="AB10" s="35">
        <f t="shared" si="11"/>
        <v>0.6205128205128205</v>
      </c>
      <c r="AC10" s="34">
        <f t="shared" si="12"/>
        <v>15.512820512820513</v>
      </c>
      <c r="AD10" s="34">
        <f t="shared" si="13"/>
        <v>72.44128787878788</v>
      </c>
      <c r="AE10" s="30">
        <v>4</v>
      </c>
      <c r="AF10" s="36">
        <f t="shared" si="18"/>
        <v>76.44128787878788</v>
      </c>
      <c r="AG10" s="37" t="s">
        <v>42</v>
      </c>
    </row>
    <row r="11" spans="2:33" ht="12.75">
      <c r="B11" s="19">
        <v>120182</v>
      </c>
      <c r="C11" s="1">
        <v>50</v>
      </c>
      <c r="D11" s="1">
        <v>50</v>
      </c>
      <c r="E11" s="1">
        <f t="shared" si="0"/>
        <v>100</v>
      </c>
      <c r="F11" s="1">
        <f t="shared" si="14"/>
        <v>1</v>
      </c>
      <c r="G11" s="1">
        <f t="shared" si="15"/>
        <v>10</v>
      </c>
      <c r="H11" s="3">
        <v>5</v>
      </c>
      <c r="I11" s="1">
        <v>70</v>
      </c>
      <c r="J11" s="1">
        <f t="shared" si="16"/>
        <v>0.875</v>
      </c>
      <c r="K11" s="4">
        <f t="shared" si="17"/>
        <v>13.125</v>
      </c>
      <c r="L11" s="1">
        <v>46</v>
      </c>
      <c r="M11" s="1">
        <f t="shared" si="1"/>
        <v>0.92</v>
      </c>
      <c r="N11" s="1">
        <f t="shared" si="2"/>
        <v>9.200000000000001</v>
      </c>
      <c r="O11" s="1">
        <v>49</v>
      </c>
      <c r="P11" s="5">
        <f t="shared" si="3"/>
        <v>0.7538461538461538</v>
      </c>
      <c r="Q11" s="4">
        <f t="shared" si="4"/>
        <v>7.538461538461538</v>
      </c>
      <c r="R11" s="1">
        <v>123</v>
      </c>
      <c r="S11" s="5">
        <f t="shared" si="5"/>
        <v>0.9461538461538461</v>
      </c>
      <c r="T11" s="4">
        <f t="shared" si="6"/>
        <v>9.461538461538462</v>
      </c>
      <c r="U11" s="1">
        <v>61</v>
      </c>
      <c r="V11" s="5">
        <f t="shared" si="7"/>
        <v>0.9242424242424242</v>
      </c>
      <c r="W11" s="4">
        <f t="shared" si="8"/>
        <v>9.242424242424242</v>
      </c>
      <c r="X11" s="2">
        <v>101</v>
      </c>
      <c r="Y11" s="6">
        <f t="shared" si="9"/>
        <v>0.9351851851851852</v>
      </c>
      <c r="Z11" s="7">
        <f t="shared" si="10"/>
        <v>9.351851851851853</v>
      </c>
      <c r="AA11" s="1">
        <v>161</v>
      </c>
      <c r="AB11" s="5">
        <f t="shared" si="11"/>
        <v>0.8256410256410256</v>
      </c>
      <c r="AC11" s="4">
        <f t="shared" si="12"/>
        <v>20.64102564102564</v>
      </c>
      <c r="AD11" s="4">
        <f t="shared" si="13"/>
        <v>88.56030173530173</v>
      </c>
      <c r="AE11" s="2">
        <v>4</v>
      </c>
      <c r="AF11" s="8">
        <f t="shared" si="18"/>
        <v>92.56030173530173</v>
      </c>
      <c r="AG11" s="17" t="s">
        <v>43</v>
      </c>
    </row>
    <row r="12" spans="2:33" ht="12.75">
      <c r="B12" s="29">
        <v>381121</v>
      </c>
      <c r="C12" s="30">
        <v>50</v>
      </c>
      <c r="D12" s="30">
        <v>20</v>
      </c>
      <c r="E12" s="30">
        <f t="shared" si="0"/>
        <v>70</v>
      </c>
      <c r="F12" s="30">
        <f t="shared" si="14"/>
        <v>0.7</v>
      </c>
      <c r="G12" s="30">
        <f t="shared" si="15"/>
        <v>7</v>
      </c>
      <c r="H12" s="33">
        <v>2</v>
      </c>
      <c r="I12" s="30">
        <v>75</v>
      </c>
      <c r="J12" s="30">
        <f t="shared" si="16"/>
        <v>0.9375</v>
      </c>
      <c r="K12" s="34">
        <f t="shared" si="17"/>
        <v>14.0625</v>
      </c>
      <c r="L12" s="30">
        <v>43</v>
      </c>
      <c r="M12" s="30">
        <f t="shared" si="1"/>
        <v>0.86</v>
      </c>
      <c r="N12" s="30">
        <f t="shared" si="2"/>
        <v>8.6</v>
      </c>
      <c r="O12" s="30">
        <v>62</v>
      </c>
      <c r="P12" s="35">
        <f t="shared" si="3"/>
        <v>0.9538461538461539</v>
      </c>
      <c r="Q12" s="34">
        <f t="shared" si="4"/>
        <v>9.538461538461538</v>
      </c>
      <c r="R12" s="30">
        <v>119</v>
      </c>
      <c r="S12" s="35">
        <f t="shared" si="5"/>
        <v>0.9153846153846154</v>
      </c>
      <c r="T12" s="34">
        <f t="shared" si="6"/>
        <v>9.153846153846153</v>
      </c>
      <c r="U12" s="30">
        <v>64</v>
      </c>
      <c r="V12" s="35">
        <f t="shared" si="7"/>
        <v>0.9696969696969697</v>
      </c>
      <c r="W12" s="34">
        <f t="shared" si="8"/>
        <v>9.696969696969697</v>
      </c>
      <c r="X12" s="30">
        <v>91</v>
      </c>
      <c r="Y12" s="35">
        <f t="shared" si="9"/>
        <v>0.8425925925925926</v>
      </c>
      <c r="Z12" s="34">
        <f t="shared" si="10"/>
        <v>8.425925925925926</v>
      </c>
      <c r="AA12" s="30">
        <v>163</v>
      </c>
      <c r="AB12" s="35">
        <f t="shared" si="11"/>
        <v>0.8358974358974359</v>
      </c>
      <c r="AC12" s="34">
        <f t="shared" si="12"/>
        <v>20.897435897435898</v>
      </c>
      <c r="AD12" s="34">
        <f t="shared" si="13"/>
        <v>87.37513921263921</v>
      </c>
      <c r="AE12" s="30">
        <v>3</v>
      </c>
      <c r="AF12" s="36">
        <f t="shared" si="18"/>
        <v>90.37513921263921</v>
      </c>
      <c r="AG12" s="37" t="s">
        <v>44</v>
      </c>
    </row>
    <row r="13" spans="2:33" ht="12.75">
      <c r="B13" s="20" t="s">
        <v>37</v>
      </c>
      <c r="C13" s="1">
        <v>50</v>
      </c>
      <c r="D13" s="1">
        <v>40</v>
      </c>
      <c r="E13" s="1">
        <f t="shared" si="0"/>
        <v>90</v>
      </c>
      <c r="F13" s="1">
        <f t="shared" si="14"/>
        <v>0.9</v>
      </c>
      <c r="G13" s="1">
        <f t="shared" si="15"/>
        <v>9</v>
      </c>
      <c r="H13" s="3">
        <v>1</v>
      </c>
      <c r="I13" s="1">
        <v>50</v>
      </c>
      <c r="J13" s="1">
        <f t="shared" si="16"/>
        <v>0.625</v>
      </c>
      <c r="K13" s="4">
        <f t="shared" si="17"/>
        <v>9.375</v>
      </c>
      <c r="L13" s="1">
        <v>33</v>
      </c>
      <c r="M13" s="1">
        <f t="shared" si="1"/>
        <v>0.66</v>
      </c>
      <c r="N13" s="1">
        <f t="shared" si="2"/>
        <v>6.6000000000000005</v>
      </c>
      <c r="O13" s="1">
        <v>52</v>
      </c>
      <c r="P13" s="1">
        <f t="shared" si="3"/>
        <v>0.8</v>
      </c>
      <c r="Q13" s="1">
        <f t="shared" si="4"/>
        <v>8</v>
      </c>
      <c r="R13" s="1">
        <v>118</v>
      </c>
      <c r="S13" s="5">
        <f t="shared" si="5"/>
        <v>0.9076923076923077</v>
      </c>
      <c r="T13" s="4">
        <f t="shared" si="6"/>
        <v>9.076923076923077</v>
      </c>
      <c r="U13" s="1">
        <v>51</v>
      </c>
      <c r="V13" s="5">
        <f t="shared" si="7"/>
        <v>0.7727272727272727</v>
      </c>
      <c r="W13" s="4">
        <f t="shared" si="8"/>
        <v>7.727272727272727</v>
      </c>
      <c r="X13" s="2">
        <v>83</v>
      </c>
      <c r="Y13" s="6">
        <f t="shared" si="9"/>
        <v>0.7685185185185185</v>
      </c>
      <c r="Z13" s="7">
        <f t="shared" si="10"/>
        <v>7.685185185185185</v>
      </c>
      <c r="AA13" s="1">
        <v>139</v>
      </c>
      <c r="AB13" s="5">
        <f t="shared" si="11"/>
        <v>0.7128205128205128</v>
      </c>
      <c r="AC13" s="4">
        <f t="shared" si="12"/>
        <v>17.82051282051282</v>
      </c>
      <c r="AD13" s="4">
        <f t="shared" si="13"/>
        <v>75.28489380989382</v>
      </c>
      <c r="AE13" s="1">
        <v>5</v>
      </c>
      <c r="AF13" s="8">
        <f t="shared" si="18"/>
        <v>80.28489380989382</v>
      </c>
      <c r="AG13" s="18" t="s">
        <v>40</v>
      </c>
    </row>
    <row r="14" spans="2:33" ht="12.75">
      <c r="B14" s="38" t="s">
        <v>32</v>
      </c>
      <c r="C14" s="30">
        <v>50</v>
      </c>
      <c r="D14" s="30">
        <v>40</v>
      </c>
      <c r="E14" s="30">
        <f t="shared" si="0"/>
        <v>90</v>
      </c>
      <c r="F14" s="30">
        <f t="shared" si="14"/>
        <v>0.9</v>
      </c>
      <c r="G14" s="30">
        <f t="shared" si="15"/>
        <v>9</v>
      </c>
      <c r="H14" s="33">
        <v>1</v>
      </c>
      <c r="I14" s="30">
        <v>50</v>
      </c>
      <c r="J14" s="30">
        <f t="shared" si="16"/>
        <v>0.625</v>
      </c>
      <c r="K14" s="34">
        <f t="shared" si="17"/>
        <v>9.375</v>
      </c>
      <c r="L14" s="30">
        <v>42</v>
      </c>
      <c r="M14" s="30">
        <f t="shared" si="1"/>
        <v>0.84</v>
      </c>
      <c r="N14" s="30">
        <f t="shared" si="2"/>
        <v>8.4</v>
      </c>
      <c r="O14" s="30">
        <v>57</v>
      </c>
      <c r="P14" s="35">
        <f t="shared" si="3"/>
        <v>0.8769230769230769</v>
      </c>
      <c r="Q14" s="34">
        <f t="shared" si="4"/>
        <v>8.76923076923077</v>
      </c>
      <c r="R14" s="30">
        <v>121</v>
      </c>
      <c r="S14" s="35">
        <f t="shared" si="5"/>
        <v>0.9307692307692308</v>
      </c>
      <c r="T14" s="34">
        <f t="shared" si="6"/>
        <v>9.307692307692308</v>
      </c>
      <c r="U14" s="30">
        <v>62</v>
      </c>
      <c r="V14" s="35">
        <f t="shared" si="7"/>
        <v>0.9393939393939394</v>
      </c>
      <c r="W14" s="34">
        <f t="shared" si="8"/>
        <v>9.393939393939394</v>
      </c>
      <c r="X14" s="30">
        <v>99</v>
      </c>
      <c r="Y14" s="35">
        <f t="shared" si="9"/>
        <v>0.9166666666666666</v>
      </c>
      <c r="Z14" s="34">
        <f t="shared" si="10"/>
        <v>9.166666666666666</v>
      </c>
      <c r="AA14" s="30">
        <v>157</v>
      </c>
      <c r="AB14" s="35">
        <f t="shared" si="11"/>
        <v>0.8051282051282052</v>
      </c>
      <c r="AC14" s="34">
        <f t="shared" si="12"/>
        <v>20.128205128205128</v>
      </c>
      <c r="AD14" s="34">
        <f t="shared" si="13"/>
        <v>83.54073426573427</v>
      </c>
      <c r="AE14" s="30">
        <v>4</v>
      </c>
      <c r="AF14" s="36">
        <f t="shared" si="18"/>
        <v>87.54073426573427</v>
      </c>
      <c r="AG14" s="37" t="s">
        <v>45</v>
      </c>
    </row>
    <row r="15" spans="2:33" ht="12.75">
      <c r="B15" s="19" t="s">
        <v>31</v>
      </c>
      <c r="C15" s="1">
        <v>50</v>
      </c>
      <c r="D15" s="1">
        <v>30</v>
      </c>
      <c r="E15" s="1">
        <f t="shared" si="0"/>
        <v>80</v>
      </c>
      <c r="F15" s="1">
        <f t="shared" si="14"/>
        <v>0.8</v>
      </c>
      <c r="G15" s="1">
        <f t="shared" si="15"/>
        <v>8</v>
      </c>
      <c r="H15" s="3">
        <v>4</v>
      </c>
      <c r="I15" s="1">
        <v>66</v>
      </c>
      <c r="J15" s="1">
        <f t="shared" si="16"/>
        <v>0.825</v>
      </c>
      <c r="K15" s="4">
        <f t="shared" si="17"/>
        <v>12.375</v>
      </c>
      <c r="L15" s="1">
        <v>37</v>
      </c>
      <c r="M15" s="1">
        <f t="shared" si="1"/>
        <v>0.74</v>
      </c>
      <c r="N15" s="1">
        <f t="shared" si="2"/>
        <v>7.4</v>
      </c>
      <c r="O15" s="1">
        <v>42</v>
      </c>
      <c r="P15" s="5">
        <f t="shared" si="3"/>
        <v>0.6461538461538462</v>
      </c>
      <c r="Q15" s="4">
        <f t="shared" si="4"/>
        <v>6.461538461538462</v>
      </c>
      <c r="R15" s="1">
        <v>114</v>
      </c>
      <c r="S15" s="5">
        <f t="shared" si="5"/>
        <v>0.8769230769230769</v>
      </c>
      <c r="T15" s="4">
        <f t="shared" si="6"/>
        <v>8.76923076923077</v>
      </c>
      <c r="U15" s="1">
        <v>64</v>
      </c>
      <c r="V15" s="5">
        <f t="shared" si="7"/>
        <v>0.9696969696969697</v>
      </c>
      <c r="W15" s="4">
        <f t="shared" si="8"/>
        <v>9.696969696969697</v>
      </c>
      <c r="X15" s="2">
        <v>97</v>
      </c>
      <c r="Y15" s="6">
        <f t="shared" si="9"/>
        <v>0.8981481481481481</v>
      </c>
      <c r="Z15" s="7">
        <f t="shared" si="10"/>
        <v>8.981481481481481</v>
      </c>
      <c r="AA15" s="1">
        <v>100</v>
      </c>
      <c r="AB15" s="5">
        <f t="shared" si="11"/>
        <v>0.5128205128205128</v>
      </c>
      <c r="AC15" s="4">
        <f t="shared" si="12"/>
        <v>12.82051282051282</v>
      </c>
      <c r="AD15" s="4">
        <f t="shared" si="13"/>
        <v>74.50473322973322</v>
      </c>
      <c r="AE15" s="1">
        <v>5</v>
      </c>
      <c r="AF15" s="8">
        <f t="shared" si="18"/>
        <v>79.50473322973322</v>
      </c>
      <c r="AG15" s="18" t="s">
        <v>40</v>
      </c>
    </row>
    <row r="16" spans="2:33" ht="12.75">
      <c r="B16" s="29" t="s">
        <v>35</v>
      </c>
      <c r="C16" s="30">
        <v>50</v>
      </c>
      <c r="D16" s="30">
        <v>50</v>
      </c>
      <c r="E16" s="30">
        <f t="shared" si="0"/>
        <v>100</v>
      </c>
      <c r="F16" s="30">
        <f t="shared" si="14"/>
        <v>1</v>
      </c>
      <c r="G16" s="30">
        <f t="shared" si="15"/>
        <v>10</v>
      </c>
      <c r="H16" s="33">
        <v>3</v>
      </c>
      <c r="I16" s="30">
        <v>71</v>
      </c>
      <c r="J16" s="30">
        <f t="shared" si="16"/>
        <v>0.8875</v>
      </c>
      <c r="K16" s="34">
        <f t="shared" si="17"/>
        <v>13.3125</v>
      </c>
      <c r="L16" s="30">
        <v>32</v>
      </c>
      <c r="M16" s="30">
        <f t="shared" si="1"/>
        <v>0.64</v>
      </c>
      <c r="N16" s="30">
        <f t="shared" si="2"/>
        <v>6.4</v>
      </c>
      <c r="O16" s="30">
        <v>51</v>
      </c>
      <c r="P16" s="35">
        <f t="shared" si="3"/>
        <v>0.7846153846153846</v>
      </c>
      <c r="Q16" s="34">
        <f t="shared" si="4"/>
        <v>7.846153846153846</v>
      </c>
      <c r="R16" s="30">
        <v>109</v>
      </c>
      <c r="S16" s="35">
        <f t="shared" si="5"/>
        <v>0.8384615384615385</v>
      </c>
      <c r="T16" s="34">
        <f t="shared" si="6"/>
        <v>8.384615384615385</v>
      </c>
      <c r="U16" s="30">
        <v>46</v>
      </c>
      <c r="V16" s="35">
        <f t="shared" si="7"/>
        <v>0.696969696969697</v>
      </c>
      <c r="W16" s="34">
        <f t="shared" si="8"/>
        <v>6.969696969696971</v>
      </c>
      <c r="X16" s="30">
        <v>78</v>
      </c>
      <c r="Y16" s="35">
        <f t="shared" si="9"/>
        <v>0.7222222222222222</v>
      </c>
      <c r="Z16" s="34">
        <f t="shared" si="10"/>
        <v>7.222222222222222</v>
      </c>
      <c r="AA16" s="30">
        <v>130</v>
      </c>
      <c r="AB16" s="35">
        <f t="shared" si="11"/>
        <v>0.6666666666666666</v>
      </c>
      <c r="AC16" s="34">
        <f t="shared" si="12"/>
        <v>16.666666666666664</v>
      </c>
      <c r="AD16" s="34">
        <f t="shared" si="13"/>
        <v>76.80185508935509</v>
      </c>
      <c r="AE16" s="30">
        <v>3</v>
      </c>
      <c r="AF16" s="36">
        <f t="shared" si="18"/>
        <v>79.80185508935509</v>
      </c>
      <c r="AG16" s="37" t="s">
        <v>40</v>
      </c>
    </row>
    <row r="17" spans="2:33" ht="12.75">
      <c r="B17" s="19" t="s">
        <v>34</v>
      </c>
      <c r="C17" s="1">
        <v>50</v>
      </c>
      <c r="D17" s="1">
        <v>50</v>
      </c>
      <c r="E17" s="1">
        <f t="shared" si="0"/>
        <v>100</v>
      </c>
      <c r="F17" s="1">
        <f t="shared" si="14"/>
        <v>1</v>
      </c>
      <c r="G17" s="1">
        <f t="shared" si="15"/>
        <v>10</v>
      </c>
      <c r="H17" s="3">
        <v>5</v>
      </c>
      <c r="I17" s="1">
        <v>70</v>
      </c>
      <c r="J17" s="1">
        <f t="shared" si="16"/>
        <v>0.875</v>
      </c>
      <c r="K17" s="4">
        <f t="shared" si="17"/>
        <v>13.125</v>
      </c>
      <c r="L17" s="1">
        <v>43</v>
      </c>
      <c r="M17" s="1">
        <f t="shared" si="1"/>
        <v>0.86</v>
      </c>
      <c r="N17" s="1">
        <f t="shared" si="2"/>
        <v>8.6</v>
      </c>
      <c r="O17" s="1">
        <v>47</v>
      </c>
      <c r="P17" s="5">
        <f t="shared" si="3"/>
        <v>0.7230769230769231</v>
      </c>
      <c r="Q17" s="4">
        <f t="shared" si="4"/>
        <v>7.230769230769231</v>
      </c>
      <c r="R17" s="1">
        <v>93</v>
      </c>
      <c r="S17" s="5">
        <f t="shared" si="5"/>
        <v>0.7153846153846154</v>
      </c>
      <c r="T17" s="4">
        <f t="shared" si="6"/>
        <v>7.153846153846154</v>
      </c>
      <c r="U17" s="1">
        <v>54</v>
      </c>
      <c r="V17" s="5">
        <f t="shared" si="7"/>
        <v>0.8181818181818182</v>
      </c>
      <c r="W17" s="4">
        <f t="shared" si="8"/>
        <v>8.181818181818182</v>
      </c>
      <c r="X17" s="2">
        <v>80</v>
      </c>
      <c r="Y17" s="6">
        <f t="shared" si="9"/>
        <v>0.7407407407407407</v>
      </c>
      <c r="Z17" s="7">
        <f t="shared" si="10"/>
        <v>7.4074074074074066</v>
      </c>
      <c r="AA17" s="1">
        <v>138</v>
      </c>
      <c r="AB17" s="5">
        <f t="shared" si="11"/>
        <v>0.7076923076923077</v>
      </c>
      <c r="AC17" s="4">
        <f t="shared" si="12"/>
        <v>17.692307692307693</v>
      </c>
      <c r="AD17" s="4">
        <f t="shared" si="13"/>
        <v>79.39114866614867</v>
      </c>
      <c r="AE17" s="2">
        <v>4</v>
      </c>
      <c r="AF17" s="8">
        <f t="shared" si="18"/>
        <v>83.39114866614867</v>
      </c>
      <c r="AG17" s="17" t="s">
        <v>41</v>
      </c>
    </row>
    <row r="18" spans="2:33" ht="13.5" thickBot="1">
      <c r="B18" s="39" t="s">
        <v>36</v>
      </c>
      <c r="C18" s="40">
        <v>50</v>
      </c>
      <c r="D18" s="40">
        <v>10</v>
      </c>
      <c r="E18" s="40">
        <f t="shared" si="0"/>
        <v>60</v>
      </c>
      <c r="F18" s="40">
        <f t="shared" si="14"/>
        <v>0.6</v>
      </c>
      <c r="G18" s="40">
        <f t="shared" si="15"/>
        <v>6</v>
      </c>
      <c r="H18" s="41">
        <v>5</v>
      </c>
      <c r="I18" s="40">
        <v>70</v>
      </c>
      <c r="J18" s="40">
        <f t="shared" si="16"/>
        <v>0.875</v>
      </c>
      <c r="K18" s="42">
        <f t="shared" si="17"/>
        <v>13.125</v>
      </c>
      <c r="L18" s="40">
        <v>38</v>
      </c>
      <c r="M18" s="40">
        <f t="shared" si="1"/>
        <v>0.76</v>
      </c>
      <c r="N18" s="40">
        <f t="shared" si="2"/>
        <v>7.6</v>
      </c>
      <c r="O18" s="40">
        <v>44</v>
      </c>
      <c r="P18" s="43">
        <f t="shared" si="3"/>
        <v>0.676923076923077</v>
      </c>
      <c r="Q18" s="42">
        <f t="shared" si="4"/>
        <v>6.76923076923077</v>
      </c>
      <c r="R18" s="40">
        <v>83</v>
      </c>
      <c r="S18" s="43">
        <f t="shared" si="5"/>
        <v>0.6384615384615384</v>
      </c>
      <c r="T18" s="42">
        <f t="shared" si="6"/>
        <v>6.384615384615384</v>
      </c>
      <c r="U18" s="40">
        <v>59</v>
      </c>
      <c r="V18" s="43">
        <f t="shared" si="7"/>
        <v>0.8939393939393939</v>
      </c>
      <c r="W18" s="42">
        <f t="shared" si="8"/>
        <v>8.93939393939394</v>
      </c>
      <c r="X18" s="40">
        <v>78</v>
      </c>
      <c r="Y18" s="43">
        <f t="shared" si="9"/>
        <v>0.7222222222222222</v>
      </c>
      <c r="Z18" s="42">
        <f t="shared" si="10"/>
        <v>7.222222222222222</v>
      </c>
      <c r="AA18" s="40">
        <v>95</v>
      </c>
      <c r="AB18" s="43">
        <f t="shared" si="11"/>
        <v>0.48717948717948717</v>
      </c>
      <c r="AC18" s="42">
        <f t="shared" si="12"/>
        <v>12.179487179487179</v>
      </c>
      <c r="AD18" s="42">
        <f t="shared" si="13"/>
        <v>68.2199494949495</v>
      </c>
      <c r="AE18" s="40">
        <v>2</v>
      </c>
      <c r="AF18" s="44">
        <f t="shared" si="18"/>
        <v>70.2199494949495</v>
      </c>
      <c r="AG18" s="45" t="s">
        <v>46</v>
      </c>
    </row>
    <row r="19" spans="12:33" ht="12.75"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D19" s="46" t="s">
        <v>50</v>
      </c>
      <c r="AE19" s="46"/>
      <c r="AF19" s="9">
        <f>AVERAGE(AF5:AF18)</f>
        <v>82.37700794575794</v>
      </c>
      <c r="AG19" s="2" t="s">
        <v>40</v>
      </c>
    </row>
    <row r="20" spans="12:27" ht="12.75"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2:27" ht="12.75"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</sheetData>
  <mergeCells count="7">
    <mergeCell ref="AD19:AE19"/>
    <mergeCell ref="AD2:AG2"/>
    <mergeCell ref="AA2:AC2"/>
    <mergeCell ref="C2:G2"/>
    <mergeCell ref="H2:K2"/>
    <mergeCell ref="L2:T2"/>
    <mergeCell ref="U2:Z2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Bloomsburg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Clay E. Corbin</dc:creator>
  <cp:keywords/>
  <dc:description/>
  <cp:lastModifiedBy>Clay E. Corbin</cp:lastModifiedBy>
  <dcterms:created xsi:type="dcterms:W3CDTF">2004-12-21T23:24:43Z</dcterms:created>
  <dcterms:modified xsi:type="dcterms:W3CDTF">2004-12-21T23:43:13Z</dcterms:modified>
  <cp:category/>
  <cp:version/>
  <cp:contentType/>
  <cp:contentStatus/>
</cp:coreProperties>
</file>